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7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tursynbekturlen/Desktop/Delivery/Start-up/"/>
    </mc:Choice>
  </mc:AlternateContent>
  <xr:revisionPtr revIDLastSave="0" documentId="8_{A6E71706-0B90-40AE-B17B-855D3FAF7979}" xr6:coauthVersionLast="47" xr6:coauthVersionMax="47" xr10:uidLastSave="{00000000-0000-0000-0000-000000000000}"/>
  <bookViews>
    <workbookView xWindow="0" yWindow="500" windowWidth="24080" windowHeight="15920" firstSheet="5" activeTab="5" xr2:uid="{00000000-000D-0000-FFFF-FFFF00000000}"/>
  </bookViews>
  <sheets>
    <sheet name="Input - Income Statement" sheetId="4" r:id="rId1"/>
    <sheet name="IS" sheetId="1" r:id="rId2"/>
    <sheet name="CF" sheetId="3" r:id="rId3"/>
    <sheet name="BS" sheetId="2" r:id="rId4"/>
    <sheet name="Loan Sources &amp; Uses" sheetId="5" r:id="rId5"/>
    <sheet name="Depreciation Schedule" sheetId="6" r:id="rId6"/>
  </sheets>
  <externalReferences>
    <externalReference r:id="rId7"/>
  </externalReferences>
  <definedNames>
    <definedName name="dataOpex3">[1]Data_Assumptions!$G$54:$R$54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2" i="1" l="1"/>
  <c r="B51" i="1"/>
  <c r="B50" i="1"/>
  <c r="B32" i="1"/>
  <c r="B33" i="1"/>
  <c r="B31" i="1"/>
  <c r="B21" i="1"/>
  <c r="B22" i="1"/>
  <c r="B23" i="1"/>
  <c r="B24" i="1"/>
  <c r="B25" i="1"/>
  <c r="B26" i="1"/>
  <c r="B20" i="1"/>
  <c r="B12" i="1"/>
  <c r="B13" i="1"/>
  <c r="B14" i="1"/>
  <c r="B15" i="1"/>
  <c r="B16" i="1"/>
  <c r="B17" i="1"/>
  <c r="T26" i="4" l="1"/>
  <c r="T25" i="4"/>
  <c r="U25" i="4" s="1"/>
  <c r="T27" i="4"/>
  <c r="T22" i="4"/>
  <c r="S16" i="4"/>
  <c r="T9" i="4"/>
  <c r="U9" i="4" s="1"/>
  <c r="T10" i="4"/>
  <c r="U10" i="4" s="1"/>
  <c r="T11" i="4"/>
  <c r="U11" i="4" s="1"/>
  <c r="V11" i="4" s="1"/>
  <c r="X16" i="4"/>
  <c r="N45" i="4"/>
  <c r="T41" i="4"/>
  <c r="U41" i="4" s="1"/>
  <c r="V41" i="4" s="1"/>
  <c r="W41" i="4" s="1"/>
  <c r="S39" i="4"/>
  <c r="T6" i="4"/>
  <c r="U6" i="4" s="1"/>
  <c r="L54" i="4"/>
  <c r="M54" i="4" s="1"/>
  <c r="L55" i="4"/>
  <c r="L56" i="4"/>
  <c r="M56" i="4" s="1"/>
  <c r="N56" i="4" s="1"/>
  <c r="O56" i="4" s="1"/>
  <c r="P56" i="4" s="1"/>
  <c r="Q53" i="4"/>
  <c r="R54" i="4"/>
  <c r="R55" i="4"/>
  <c r="R56" i="4"/>
  <c r="S56" i="4" s="1"/>
  <c r="T56" i="4" s="1"/>
  <c r="U56" i="4" s="1"/>
  <c r="V56" i="4" s="1"/>
  <c r="W56" i="4" s="1"/>
  <c r="L28" i="4"/>
  <c r="M28" i="4" s="1"/>
  <c r="L13" i="4"/>
  <c r="M13" i="4" s="1"/>
  <c r="C22" i="1"/>
  <c r="C21" i="1"/>
  <c r="C20" i="1"/>
  <c r="H21" i="1"/>
  <c r="H22" i="1"/>
  <c r="G21" i="1"/>
  <c r="G22" i="1"/>
  <c r="F21" i="1"/>
  <c r="F22" i="1"/>
  <c r="E21" i="1"/>
  <c r="E22" i="1"/>
  <c r="E23" i="1"/>
  <c r="C23" i="1"/>
  <c r="C24" i="1"/>
  <c r="C25" i="1"/>
  <c r="D20" i="1"/>
  <c r="D21" i="1"/>
  <c r="D22" i="1"/>
  <c r="D23" i="1"/>
  <c r="D24" i="1"/>
  <c r="D25" i="1"/>
  <c r="D26" i="1"/>
  <c r="H12" i="1"/>
  <c r="H13" i="1"/>
  <c r="G12" i="1"/>
  <c r="G13" i="1"/>
  <c r="F12" i="1"/>
  <c r="F13" i="1"/>
  <c r="E11" i="1"/>
  <c r="E12" i="1"/>
  <c r="E13" i="1"/>
  <c r="E14" i="1"/>
  <c r="D11" i="1"/>
  <c r="D12" i="1"/>
  <c r="D13" i="1"/>
  <c r="D14" i="1"/>
  <c r="D15" i="1"/>
  <c r="D16" i="1"/>
  <c r="D17" i="1"/>
  <c r="L7" i="4"/>
  <c r="C12" i="1"/>
  <c r="O8" i="4"/>
  <c r="L8" i="4"/>
  <c r="C13" i="1" s="1"/>
  <c r="L9" i="4"/>
  <c r="M9" i="4" s="1"/>
  <c r="N9" i="4" s="1"/>
  <c r="O9" i="4" s="1"/>
  <c r="P9" i="4" s="1"/>
  <c r="L10" i="4"/>
  <c r="M10" i="4" s="1"/>
  <c r="R10" i="4"/>
  <c r="L11" i="4"/>
  <c r="M11" i="4"/>
  <c r="N11" i="4" s="1"/>
  <c r="R11" i="4"/>
  <c r="E17" i="1"/>
  <c r="O43" i="4"/>
  <c r="P43" i="4" s="1"/>
  <c r="R43" i="4"/>
  <c r="L43" i="4"/>
  <c r="K47" i="4"/>
  <c r="C32" i="1"/>
  <c r="U13" i="4"/>
  <c r="F17" i="1" s="1"/>
  <c r="J16" i="4"/>
  <c r="I16" i="4"/>
  <c r="H16" i="4"/>
  <c r="G16" i="4"/>
  <c r="F16" i="4"/>
  <c r="E16" i="4"/>
  <c r="D16" i="4"/>
  <c r="R37" i="4"/>
  <c r="S37" i="4" s="1"/>
  <c r="O39" i="4"/>
  <c r="P39" i="4" s="1"/>
  <c r="T39" i="4"/>
  <c r="U39" i="4" s="1"/>
  <c r="V39" i="4" s="1"/>
  <c r="W39" i="4" s="1"/>
  <c r="O42" i="4"/>
  <c r="P42" i="4" s="1"/>
  <c r="R42" i="4"/>
  <c r="T42" i="4"/>
  <c r="U42" i="4" s="1"/>
  <c r="V42" i="4" s="1"/>
  <c r="W42" i="4" s="1"/>
  <c r="T43" i="4"/>
  <c r="U43" i="4" s="1"/>
  <c r="P44" i="4"/>
  <c r="Q44" i="4" s="1"/>
  <c r="R44" i="4" s="1"/>
  <c r="S44" i="4" s="1"/>
  <c r="T44" i="4" s="1"/>
  <c r="U44" i="4" s="1"/>
  <c r="V44" i="4" s="1"/>
  <c r="W44" i="4" s="1"/>
  <c r="O45" i="4"/>
  <c r="P45" i="4"/>
  <c r="R45" i="4"/>
  <c r="S45" i="4" s="1"/>
  <c r="T45" i="4" s="1"/>
  <c r="U45" i="4" s="1"/>
  <c r="V45" i="4" s="1"/>
  <c r="W45" i="4" s="1"/>
  <c r="T40" i="4"/>
  <c r="U40" i="4" s="1"/>
  <c r="V40" i="4" s="1"/>
  <c r="W40" i="4" s="1"/>
  <c r="F38" i="1"/>
  <c r="F37" i="1" s="1"/>
  <c r="D33" i="1"/>
  <c r="D38" i="1"/>
  <c r="S55" i="4"/>
  <c r="T55" i="4" s="1"/>
  <c r="U55" i="4" s="1"/>
  <c r="V55" i="4" s="1"/>
  <c r="W55" i="4" s="1"/>
  <c r="U38" i="4"/>
  <c r="S38" i="4"/>
  <c r="L44" i="4"/>
  <c r="L38" i="4"/>
  <c r="M38" i="4"/>
  <c r="N38" i="4" s="1"/>
  <c r="L40" i="4"/>
  <c r="M40" i="4" s="1"/>
  <c r="N40" i="4" s="1"/>
  <c r="O40" i="4" s="1"/>
  <c r="P40" i="4" s="1"/>
  <c r="Q40" i="4" s="1"/>
  <c r="L41" i="4"/>
  <c r="R41" i="4"/>
  <c r="L45" i="4"/>
  <c r="L37" i="4"/>
  <c r="M37" i="4"/>
  <c r="L39" i="4"/>
  <c r="M39" i="4" s="1"/>
  <c r="L42" i="4"/>
  <c r="M42" i="4"/>
  <c r="A33" i="1"/>
  <c r="A31" i="1"/>
  <c r="E6" i="6"/>
  <c r="E14" i="5"/>
  <c r="H38" i="1"/>
  <c r="G38" i="1"/>
  <c r="G37" i="1" s="1"/>
  <c r="E10" i="5"/>
  <c r="G10" i="5" s="1"/>
  <c r="H8" i="6"/>
  <c r="H7" i="6"/>
  <c r="J28" i="3"/>
  <c r="I28" i="3"/>
  <c r="H28" i="3"/>
  <c r="G28" i="3"/>
  <c r="F28" i="3"/>
  <c r="E28" i="3"/>
  <c r="D29" i="3"/>
  <c r="F24" i="3"/>
  <c r="F26" i="3" s="1"/>
  <c r="G24" i="3"/>
  <c r="G26" i="3"/>
  <c r="H24" i="3"/>
  <c r="H26" i="3" s="1"/>
  <c r="I24" i="3"/>
  <c r="I26" i="3" s="1"/>
  <c r="J24" i="3"/>
  <c r="J26" i="3" s="1"/>
  <c r="D47" i="4"/>
  <c r="L30" i="4"/>
  <c r="K30" i="4"/>
  <c r="J30" i="4"/>
  <c r="I30" i="4"/>
  <c r="H30" i="4"/>
  <c r="G30" i="4"/>
  <c r="F30" i="4"/>
  <c r="E30" i="4"/>
  <c r="D30" i="4"/>
  <c r="L16" i="4"/>
  <c r="K16" i="4"/>
  <c r="X53" i="4"/>
  <c r="K53" i="4"/>
  <c r="J53" i="4"/>
  <c r="J47" i="4"/>
  <c r="I53" i="4"/>
  <c r="I47" i="4"/>
  <c r="H53" i="4"/>
  <c r="H47" i="4"/>
  <c r="G53" i="4"/>
  <c r="G47" i="4"/>
  <c r="F53" i="4"/>
  <c r="F47" i="4"/>
  <c r="E53" i="4"/>
  <c r="D53" i="4"/>
  <c r="D85" i="3"/>
  <c r="J83" i="3"/>
  <c r="H83" i="3"/>
  <c r="G83" i="3"/>
  <c r="F83" i="3"/>
  <c r="E83" i="3"/>
  <c r="D83" i="3"/>
  <c r="D82" i="3"/>
  <c r="D87" i="3" s="1"/>
  <c r="E78" i="3"/>
  <c r="D78" i="3"/>
  <c r="E77" i="3"/>
  <c r="D77" i="3"/>
  <c r="E76" i="3"/>
  <c r="D76" i="3"/>
  <c r="E75" i="3"/>
  <c r="D75" i="3"/>
  <c r="E74" i="3"/>
  <c r="D74" i="3"/>
  <c r="E73" i="3"/>
  <c r="D73" i="3"/>
  <c r="E72" i="3"/>
  <c r="D72" i="3"/>
  <c r="E71" i="3"/>
  <c r="D71" i="3"/>
  <c r="E69" i="3"/>
  <c r="D69" i="3"/>
  <c r="E68" i="3"/>
  <c r="D68" i="3"/>
  <c r="J67" i="3"/>
  <c r="H67" i="3"/>
  <c r="G67" i="3"/>
  <c r="F67" i="3"/>
  <c r="E67" i="3"/>
  <c r="D67" i="3"/>
  <c r="E66" i="3"/>
  <c r="F66" i="3" s="1"/>
  <c r="G66" i="3" s="1"/>
  <c r="H66" i="3" s="1"/>
  <c r="J66" i="3" s="1"/>
  <c r="D66" i="3"/>
  <c r="E65" i="3"/>
  <c r="F65" i="3" s="1"/>
  <c r="G65" i="3" s="1"/>
  <c r="H65" i="3" s="1"/>
  <c r="J65" i="3" s="1"/>
  <c r="D65" i="3"/>
  <c r="E64" i="3"/>
  <c r="F64" i="3" s="1"/>
  <c r="G64" i="3" s="1"/>
  <c r="H64" i="3" s="1"/>
  <c r="J64" i="3" s="1"/>
  <c r="D64" i="3"/>
  <c r="E63" i="3"/>
  <c r="F63" i="3" s="1"/>
  <c r="G63" i="3" s="1"/>
  <c r="H63" i="3" s="1"/>
  <c r="J63" i="3" s="1"/>
  <c r="D63" i="3"/>
  <c r="E62" i="3"/>
  <c r="F62" i="3" s="1"/>
  <c r="G62" i="3" s="1"/>
  <c r="H62" i="3" s="1"/>
  <c r="J62" i="3" s="1"/>
  <c r="D62" i="3"/>
  <c r="E61" i="3"/>
  <c r="F61" i="3" s="1"/>
  <c r="G61" i="3" s="1"/>
  <c r="H61" i="3" s="1"/>
  <c r="J61" i="3" s="1"/>
  <c r="D61" i="3"/>
  <c r="E60" i="3"/>
  <c r="F60" i="3"/>
  <c r="G60" i="3" s="1"/>
  <c r="H60" i="3" s="1"/>
  <c r="J60" i="3" s="1"/>
  <c r="D60" i="3"/>
  <c r="E59" i="3"/>
  <c r="F59" i="3"/>
  <c r="G59" i="3" s="1"/>
  <c r="H59" i="3" s="1"/>
  <c r="J59" i="3" s="1"/>
  <c r="D59" i="3"/>
  <c r="E58" i="3"/>
  <c r="F58" i="3" s="1"/>
  <c r="G58" i="3" s="1"/>
  <c r="H58" i="3" s="1"/>
  <c r="J58" i="3" s="1"/>
  <c r="D58" i="3"/>
  <c r="E57" i="3"/>
  <c r="F57" i="3" s="1"/>
  <c r="G57" i="3" s="1"/>
  <c r="H57" i="3" s="1"/>
  <c r="J57" i="3" s="1"/>
  <c r="D57" i="3"/>
  <c r="E56" i="3"/>
  <c r="F56" i="3" s="1"/>
  <c r="G56" i="3" s="1"/>
  <c r="H56" i="3" s="1"/>
  <c r="J56" i="3" s="1"/>
  <c r="D56" i="3"/>
  <c r="E55" i="3"/>
  <c r="F55" i="3"/>
  <c r="G55" i="3" s="1"/>
  <c r="H55" i="3" s="1"/>
  <c r="J55" i="3" s="1"/>
  <c r="D55" i="3"/>
  <c r="E54" i="3"/>
  <c r="F54" i="3" s="1"/>
  <c r="G54" i="3" s="1"/>
  <c r="H54" i="3" s="1"/>
  <c r="J54" i="3" s="1"/>
  <c r="D54" i="3"/>
  <c r="E53" i="3"/>
  <c r="F53" i="3" s="1"/>
  <c r="G53" i="3" s="1"/>
  <c r="H53" i="3" s="1"/>
  <c r="J53" i="3" s="1"/>
  <c r="D53" i="3"/>
  <c r="E52" i="3"/>
  <c r="F52" i="3" s="1"/>
  <c r="G52" i="3" s="1"/>
  <c r="H52" i="3" s="1"/>
  <c r="J52" i="3" s="1"/>
  <c r="D52" i="3"/>
  <c r="E51" i="3"/>
  <c r="F51" i="3"/>
  <c r="G51" i="3" s="1"/>
  <c r="H51" i="3" s="1"/>
  <c r="J51" i="3" s="1"/>
  <c r="D51" i="3"/>
  <c r="E50" i="3"/>
  <c r="F50" i="3" s="1"/>
  <c r="G50" i="3" s="1"/>
  <c r="H50" i="3" s="1"/>
  <c r="J50" i="3" s="1"/>
  <c r="D50" i="3"/>
  <c r="E49" i="3"/>
  <c r="F49" i="3"/>
  <c r="G49" i="3" s="1"/>
  <c r="H49" i="3" s="1"/>
  <c r="J49" i="3" s="1"/>
  <c r="D49" i="3"/>
  <c r="G48" i="3"/>
  <c r="H48" i="3" s="1"/>
  <c r="J48" i="3" s="1"/>
  <c r="E48" i="3"/>
  <c r="D48" i="3"/>
  <c r="G47" i="3"/>
  <c r="H47" i="3" s="1"/>
  <c r="J47" i="3" s="1"/>
  <c r="E47" i="3"/>
  <c r="D47" i="3"/>
  <c r="G45" i="3"/>
  <c r="H45" i="3" s="1"/>
  <c r="J45" i="3" s="1"/>
  <c r="E45" i="3"/>
  <c r="D45" i="3"/>
  <c r="G44" i="3"/>
  <c r="H44" i="3" s="1"/>
  <c r="J44" i="3" s="1"/>
  <c r="E44" i="3"/>
  <c r="D44" i="3"/>
  <c r="G43" i="3"/>
  <c r="H43" i="3"/>
  <c r="J43" i="3" s="1"/>
  <c r="E43" i="3"/>
  <c r="D43" i="3"/>
  <c r="G42" i="3"/>
  <c r="H42" i="3" s="1"/>
  <c r="J42" i="3" s="1"/>
  <c r="E42" i="3"/>
  <c r="D42" i="3"/>
  <c r="G41" i="3"/>
  <c r="H41" i="3"/>
  <c r="J41" i="3" s="1"/>
  <c r="E41" i="3"/>
  <c r="D41" i="3"/>
  <c r="G40" i="3"/>
  <c r="H40" i="3"/>
  <c r="J40" i="3" s="1"/>
  <c r="E40" i="3"/>
  <c r="D40" i="3"/>
  <c r="E39" i="3"/>
  <c r="F39" i="3" s="1"/>
  <c r="D39" i="3"/>
  <c r="C4" i="3"/>
  <c r="C5" i="3"/>
  <c r="C4" i="2"/>
  <c r="C5" i="2" s="1"/>
  <c r="A4" i="1"/>
  <c r="A5" i="1" s="1"/>
  <c r="E82" i="3"/>
  <c r="E87" i="3" s="1"/>
  <c r="G82" i="3"/>
  <c r="G87" i="3" s="1"/>
  <c r="H82" i="3"/>
  <c r="H87" i="3" s="1"/>
  <c r="J82" i="3"/>
  <c r="J87" i="3" s="1"/>
  <c r="F82" i="3"/>
  <c r="F87" i="3"/>
  <c r="G85" i="3"/>
  <c r="H85" i="3"/>
  <c r="E85" i="3"/>
  <c r="F85" i="3"/>
  <c r="J85" i="3"/>
  <c r="E16" i="5"/>
  <c r="H19" i="3"/>
  <c r="E47" i="4"/>
  <c r="S30" i="4"/>
  <c r="F25" i="5"/>
  <c r="E5" i="5"/>
  <c r="D26" i="3"/>
  <c r="D28" i="3"/>
  <c r="D31" i="3" s="1"/>
  <c r="I25" i="5"/>
  <c r="E24" i="3"/>
  <c r="E26" i="3" s="1"/>
  <c r="H6" i="6"/>
  <c r="D26" i="5"/>
  <c r="D29" i="2"/>
  <c r="B38" i="1"/>
  <c r="D19" i="3" s="1"/>
  <c r="I6" i="6"/>
  <c r="H27" i="5"/>
  <c r="F29" i="3"/>
  <c r="H28" i="5"/>
  <c r="G29" i="3" s="1"/>
  <c r="H30" i="5"/>
  <c r="I29" i="3" s="1"/>
  <c r="H31" i="5"/>
  <c r="J29" i="3" s="1"/>
  <c r="H29" i="5"/>
  <c r="H29" i="3"/>
  <c r="H26" i="5"/>
  <c r="X47" i="4"/>
  <c r="K6" i="6"/>
  <c r="D15" i="2" s="1"/>
  <c r="G7" i="6"/>
  <c r="E29" i="3"/>
  <c r="I26" i="5"/>
  <c r="X30" i="4"/>
  <c r="E29" i="2"/>
  <c r="D27" i="5"/>
  <c r="I27" i="5" s="1"/>
  <c r="D28" i="5" s="1"/>
  <c r="I28" i="5" s="1"/>
  <c r="B37" i="1" l="1"/>
  <c r="C11" i="1"/>
  <c r="B11" i="1"/>
  <c r="B10" i="1" s="1"/>
  <c r="D20" i="2" s="1"/>
  <c r="B19" i="1"/>
  <c r="D32" i="2" s="1"/>
  <c r="D18" i="3" s="1"/>
  <c r="E33" i="1"/>
  <c r="D19" i="1"/>
  <c r="F32" i="2" s="1"/>
  <c r="E16" i="1"/>
  <c r="F16" i="1"/>
  <c r="D10" i="1"/>
  <c r="F20" i="2" s="1"/>
  <c r="E15" i="1"/>
  <c r="D29" i="5"/>
  <c r="I29" i="5" s="1"/>
  <c r="G29" i="2"/>
  <c r="J31" i="3"/>
  <c r="I7" i="6"/>
  <c r="C38" i="1"/>
  <c r="L47" i="4"/>
  <c r="M41" i="4"/>
  <c r="N41" i="4" s="1"/>
  <c r="O41" i="4" s="1"/>
  <c r="P41" i="4" s="1"/>
  <c r="W11" i="4"/>
  <c r="H16" i="1" s="1"/>
  <c r="G16" i="1"/>
  <c r="I31" i="3"/>
  <c r="O11" i="4"/>
  <c r="P11" i="4" s="1"/>
  <c r="C17" i="1"/>
  <c r="N13" i="4"/>
  <c r="O13" i="4" s="1"/>
  <c r="P13" i="4" s="1"/>
  <c r="Q13" i="4" s="1"/>
  <c r="R13" i="4" s="1"/>
  <c r="G31" i="3"/>
  <c r="T37" i="4"/>
  <c r="D31" i="1"/>
  <c r="S47" i="4"/>
  <c r="D32" i="1" s="1"/>
  <c r="L53" i="4"/>
  <c r="M55" i="4"/>
  <c r="N55" i="4" s="1"/>
  <c r="O55" i="4" s="1"/>
  <c r="P55" i="4" s="1"/>
  <c r="F14" i="1"/>
  <c r="V9" i="4"/>
  <c r="U22" i="4"/>
  <c r="E20" i="1"/>
  <c r="R16" i="4"/>
  <c r="F31" i="3"/>
  <c r="O38" i="4"/>
  <c r="N47" i="4"/>
  <c r="F33" i="1"/>
  <c r="V43" i="4"/>
  <c r="N28" i="4"/>
  <c r="M30" i="4"/>
  <c r="N54" i="4"/>
  <c r="M53" i="4"/>
  <c r="V6" i="4"/>
  <c r="F11" i="1"/>
  <c r="E25" i="1"/>
  <c r="U27" i="4"/>
  <c r="F23" i="1"/>
  <c r="V25" i="4"/>
  <c r="F29" i="2"/>
  <c r="F69" i="3"/>
  <c r="F71" i="3" s="1"/>
  <c r="G39" i="3"/>
  <c r="H37" i="1"/>
  <c r="J19" i="3"/>
  <c r="N10" i="4"/>
  <c r="O10" i="4" s="1"/>
  <c r="P10" i="4" s="1"/>
  <c r="C15" i="1"/>
  <c r="N16" i="4"/>
  <c r="U26" i="4"/>
  <c r="E24" i="1"/>
  <c r="F15" i="1"/>
  <c r="V10" i="4"/>
  <c r="E31" i="3"/>
  <c r="H31" i="3"/>
  <c r="D37" i="1"/>
  <c r="F19" i="3"/>
  <c r="M43" i="4"/>
  <c r="C33" i="1" s="1"/>
  <c r="S54" i="4"/>
  <c r="R53" i="4"/>
  <c r="O16" i="4"/>
  <c r="M16" i="4"/>
  <c r="C14" i="1"/>
  <c r="P16" i="4"/>
  <c r="U16" i="4"/>
  <c r="T16" i="4"/>
  <c r="I19" i="3"/>
  <c r="V13" i="4"/>
  <c r="B28" i="1" l="1"/>
  <c r="B35" i="1" s="1"/>
  <c r="B40" i="1" s="1"/>
  <c r="E10" i="1"/>
  <c r="D30" i="1"/>
  <c r="D28" i="1"/>
  <c r="F10" i="1"/>
  <c r="H20" i="2" s="1"/>
  <c r="F75" i="3"/>
  <c r="F73" i="3"/>
  <c r="D84" i="3"/>
  <c r="D17" i="3"/>
  <c r="W13" i="4"/>
  <c r="H17" i="1" s="1"/>
  <c r="G17" i="1"/>
  <c r="G23" i="1"/>
  <c r="W25" i="4"/>
  <c r="H23" i="1" s="1"/>
  <c r="F20" i="1"/>
  <c r="V22" i="4"/>
  <c r="T47" i="4"/>
  <c r="E32" i="1" s="1"/>
  <c r="U37" i="4"/>
  <c r="E31" i="1"/>
  <c r="K7" i="6"/>
  <c r="E15" i="2" s="1"/>
  <c r="G8" i="6"/>
  <c r="I8" i="6" s="1"/>
  <c r="G33" i="1"/>
  <c r="W43" i="4"/>
  <c r="H33" i="1" s="1"/>
  <c r="N53" i="4"/>
  <c r="O54" i="4"/>
  <c r="V26" i="4"/>
  <c r="F24" i="1"/>
  <c r="T54" i="4"/>
  <c r="S53" i="4"/>
  <c r="M47" i="4"/>
  <c r="P38" i="4"/>
  <c r="O47" i="4"/>
  <c r="W9" i="4"/>
  <c r="H14" i="1" s="1"/>
  <c r="G14" i="1"/>
  <c r="W6" i="4"/>
  <c r="G11" i="1"/>
  <c r="V16" i="4"/>
  <c r="W10" i="4"/>
  <c r="H15" i="1" s="1"/>
  <c r="G15" i="1"/>
  <c r="N30" i="4"/>
  <c r="O28" i="4"/>
  <c r="Q16" i="4"/>
  <c r="G20" i="2"/>
  <c r="G84" i="3" s="1"/>
  <c r="D30" i="5"/>
  <c r="I30" i="5" s="1"/>
  <c r="H29" i="2"/>
  <c r="E19" i="3"/>
  <c r="C37" i="1"/>
  <c r="V27" i="4"/>
  <c r="F25" i="1"/>
  <c r="H39" i="3"/>
  <c r="G69" i="3"/>
  <c r="G71" i="3" s="1"/>
  <c r="C16" i="1"/>
  <c r="C10" i="1" s="1"/>
  <c r="D15" i="3" l="1"/>
  <c r="B45" i="1"/>
  <c r="B43" i="1"/>
  <c r="D35" i="1"/>
  <c r="D51" i="1" s="1"/>
  <c r="D50" i="1"/>
  <c r="E20" i="2"/>
  <c r="W26" i="4"/>
  <c r="H24" i="1" s="1"/>
  <c r="G24" i="1"/>
  <c r="U47" i="4"/>
  <c r="F32" i="1" s="1"/>
  <c r="F31" i="1"/>
  <c r="V37" i="4"/>
  <c r="O30" i="4"/>
  <c r="P28" i="4"/>
  <c r="W22" i="4"/>
  <c r="G20" i="1"/>
  <c r="J39" i="3"/>
  <c r="J69" i="3" s="1"/>
  <c r="J71" i="3" s="1"/>
  <c r="H69" i="3"/>
  <c r="H71" i="3" s="1"/>
  <c r="P47" i="4"/>
  <c r="Q38" i="4"/>
  <c r="H17" i="3"/>
  <c r="G75" i="3"/>
  <c r="G73" i="3"/>
  <c r="I29" i="2"/>
  <c r="D31" i="5"/>
  <c r="I31" i="5" s="1"/>
  <c r="J29" i="2" s="1"/>
  <c r="H84" i="3"/>
  <c r="G17" i="3"/>
  <c r="K8" i="6"/>
  <c r="G9" i="6"/>
  <c r="O53" i="4"/>
  <c r="P54" i="4"/>
  <c r="P53" i="4" s="1"/>
  <c r="C31" i="1" s="1"/>
  <c r="C30" i="1" s="1"/>
  <c r="W27" i="4"/>
  <c r="H25" i="1" s="1"/>
  <c r="G25" i="1"/>
  <c r="G10" i="1"/>
  <c r="U54" i="4"/>
  <c r="T53" i="4"/>
  <c r="H11" i="1"/>
  <c r="H10" i="1" s="1"/>
  <c r="W16" i="4"/>
  <c r="E30" i="1"/>
  <c r="D33" i="3" l="1"/>
  <c r="B42" i="1"/>
  <c r="D16" i="2"/>
  <c r="D53" i="1"/>
  <c r="D40" i="1"/>
  <c r="U53" i="4"/>
  <c r="V54" i="4"/>
  <c r="H20" i="1"/>
  <c r="R38" i="4"/>
  <c r="R47" i="4" s="1"/>
  <c r="Q47" i="4"/>
  <c r="J75" i="3"/>
  <c r="J73" i="3"/>
  <c r="P30" i="4"/>
  <c r="Q28" i="4"/>
  <c r="H73" i="3"/>
  <c r="H75" i="3"/>
  <c r="W37" i="4"/>
  <c r="G31" i="1"/>
  <c r="V47" i="4"/>
  <c r="G32" i="1" s="1"/>
  <c r="I20" i="2"/>
  <c r="I17" i="3" s="1"/>
  <c r="J20" i="2"/>
  <c r="F15" i="2"/>
  <c r="H9" i="6"/>
  <c r="E38" i="1" s="1"/>
  <c r="F30" i="1"/>
  <c r="E84" i="3"/>
  <c r="E17" i="3"/>
  <c r="F84" i="3"/>
  <c r="F17" i="3"/>
  <c r="D22" i="2" l="1"/>
  <c r="B46" i="1"/>
  <c r="D20" i="3" s="1"/>
  <c r="B48" i="1"/>
  <c r="D45" i="1"/>
  <c r="D43" i="1"/>
  <c r="D42" i="1" s="1"/>
  <c r="F15" i="3"/>
  <c r="E37" i="1"/>
  <c r="G19" i="3"/>
  <c r="G30" i="1"/>
  <c r="W47" i="4"/>
  <c r="H32" i="1" s="1"/>
  <c r="H31" i="1"/>
  <c r="I9" i="6"/>
  <c r="Q30" i="4"/>
  <c r="R28" i="4"/>
  <c r="R30" i="4" s="1"/>
  <c r="T28" i="4"/>
  <c r="C26" i="1"/>
  <c r="C19" i="1" s="1"/>
  <c r="V53" i="4"/>
  <c r="W54" i="4"/>
  <c r="W53" i="4" s="1"/>
  <c r="J17" i="3"/>
  <c r="J84" i="3"/>
  <c r="D26" i="2" l="1"/>
  <c r="D34" i="2" s="1"/>
  <c r="E15" i="3"/>
  <c r="D22" i="3"/>
  <c r="D34" i="3" s="1"/>
  <c r="D37" i="2"/>
  <c r="E32" i="2"/>
  <c r="C28" i="1"/>
  <c r="G10" i="6"/>
  <c r="I10" i="6" s="1"/>
  <c r="K9" i="6"/>
  <c r="G15" i="2" s="1"/>
  <c r="H30" i="1"/>
  <c r="D46" i="1"/>
  <c r="F20" i="3" s="1"/>
  <c r="D48" i="1"/>
  <c r="D52" i="1" s="1"/>
  <c r="E26" i="1"/>
  <c r="E19" i="1" s="1"/>
  <c r="U28" i="4"/>
  <c r="T30" i="4"/>
  <c r="D79" i="3" l="1"/>
  <c r="D35" i="3"/>
  <c r="D80" i="3"/>
  <c r="E33" i="3"/>
  <c r="D38" i="3"/>
  <c r="F26" i="1"/>
  <c r="F19" i="1" s="1"/>
  <c r="V28" i="4"/>
  <c r="U30" i="4"/>
  <c r="C35" i="1"/>
  <c r="C50" i="1"/>
  <c r="G11" i="6"/>
  <c r="I11" i="6" s="1"/>
  <c r="K10" i="6"/>
  <c r="H15" i="2" s="1"/>
  <c r="G32" i="2"/>
  <c r="G18" i="3" s="1"/>
  <c r="E28" i="1"/>
  <c r="E18" i="3"/>
  <c r="F18" i="3"/>
  <c r="F22" i="3" s="1"/>
  <c r="G12" i="6" l="1"/>
  <c r="I12" i="6" s="1"/>
  <c r="K11" i="6"/>
  <c r="I15" i="2" s="1"/>
  <c r="C40" i="1"/>
  <c r="C51" i="1"/>
  <c r="C53" i="1"/>
  <c r="G26" i="1"/>
  <c r="G19" i="1" s="1"/>
  <c r="W28" i="4"/>
  <c r="V30" i="4"/>
  <c r="E35" i="1"/>
  <c r="E50" i="1"/>
  <c r="H32" i="2"/>
  <c r="H18" i="3" s="1"/>
  <c r="F28" i="1"/>
  <c r="F79" i="3"/>
  <c r="F34" i="3"/>
  <c r="C45" i="1" l="1"/>
  <c r="C43" i="1"/>
  <c r="E16" i="2" s="1"/>
  <c r="F16" i="2" s="1"/>
  <c r="G16" i="2" s="1"/>
  <c r="H16" i="2" s="1"/>
  <c r="F80" i="3"/>
  <c r="I32" i="2"/>
  <c r="I18" i="3" s="1"/>
  <c r="G28" i="1"/>
  <c r="H26" i="1"/>
  <c r="H19" i="1" s="1"/>
  <c r="W30" i="4"/>
  <c r="F50" i="1"/>
  <c r="F35" i="1"/>
  <c r="E51" i="1"/>
  <c r="E40" i="1"/>
  <c r="E53" i="1"/>
  <c r="K12" i="6"/>
  <c r="J15" i="2" s="1"/>
  <c r="G13" i="6"/>
  <c r="I13" i="6" s="1"/>
  <c r="K13" i="6" s="1"/>
  <c r="C42" i="1" l="1"/>
  <c r="C46" i="1" s="1"/>
  <c r="E20" i="3" s="1"/>
  <c r="E22" i="3" s="1"/>
  <c r="E34" i="3" s="1"/>
  <c r="E43" i="1"/>
  <c r="E45" i="1"/>
  <c r="F40" i="1"/>
  <c r="F51" i="1"/>
  <c r="F53" i="1"/>
  <c r="G15" i="3"/>
  <c r="J32" i="2"/>
  <c r="J18" i="3" s="1"/>
  <c r="H28" i="1"/>
  <c r="G50" i="1"/>
  <c r="G35" i="1"/>
  <c r="C48" i="1" l="1"/>
  <c r="C52" i="1" s="1"/>
  <c r="F45" i="1"/>
  <c r="F43" i="1"/>
  <c r="G40" i="1"/>
  <c r="G51" i="1"/>
  <c r="G53" i="1"/>
  <c r="E79" i="3"/>
  <c r="E35" i="3"/>
  <c r="H35" i="1"/>
  <c r="H50" i="1"/>
  <c r="E42" i="1"/>
  <c r="H15" i="3"/>
  <c r="E26" i="2" l="1"/>
  <c r="E34" i="2" s="1"/>
  <c r="G43" i="1"/>
  <c r="G45" i="1"/>
  <c r="E80" i="3"/>
  <c r="E46" i="1"/>
  <c r="G20" i="3" s="1"/>
  <c r="G22" i="3" s="1"/>
  <c r="E48" i="1"/>
  <c r="E52" i="1" s="1"/>
  <c r="I15" i="3"/>
  <c r="E19" i="2"/>
  <c r="E22" i="2" s="1"/>
  <c r="F33" i="3"/>
  <c r="F35" i="3" s="1"/>
  <c r="H51" i="1"/>
  <c r="H40" i="1"/>
  <c r="H53" i="1"/>
  <c r="F42" i="1"/>
  <c r="E37" i="2" l="1"/>
  <c r="F26" i="2"/>
  <c r="G26" i="2" s="1"/>
  <c r="G34" i="2" s="1"/>
  <c r="H45" i="1"/>
  <c r="H43" i="1"/>
  <c r="E38" i="3"/>
  <c r="F46" i="1"/>
  <c r="H20" i="3" s="1"/>
  <c r="H22" i="3" s="1"/>
  <c r="F48" i="1"/>
  <c r="F52" i="1" s="1"/>
  <c r="G34" i="3"/>
  <c r="G79" i="3"/>
  <c r="G42" i="1"/>
  <c r="I16" i="2"/>
  <c r="J15" i="3"/>
  <c r="G33" i="3"/>
  <c r="F19" i="2"/>
  <c r="F22" i="2" s="1"/>
  <c r="F34" i="2" l="1"/>
  <c r="F37" i="2" s="1"/>
  <c r="G80" i="3"/>
  <c r="H26" i="2"/>
  <c r="H34" i="2" s="1"/>
  <c r="G35" i="3"/>
  <c r="H33" i="3" s="1"/>
  <c r="F38" i="3"/>
  <c r="G46" i="1"/>
  <c r="I20" i="3" s="1"/>
  <c r="I22" i="3" s="1"/>
  <c r="I34" i="3" s="1"/>
  <c r="G48" i="1"/>
  <c r="G52" i="1" s="1"/>
  <c r="H42" i="1"/>
  <c r="J16" i="2"/>
  <c r="H34" i="3"/>
  <c r="H79" i="3"/>
  <c r="H80" i="3" l="1"/>
  <c r="I26" i="2"/>
  <c r="I34" i="2" s="1"/>
  <c r="G19" i="2"/>
  <c r="G22" i="2" s="1"/>
  <c r="G37" i="2" s="1"/>
  <c r="H35" i="3"/>
  <c r="H46" i="1"/>
  <c r="J20" i="3" s="1"/>
  <c r="J22" i="3" s="1"/>
  <c r="H48" i="1"/>
  <c r="H52" i="1" s="1"/>
  <c r="G38" i="3" l="1"/>
  <c r="J79" i="3"/>
  <c r="J34" i="3"/>
  <c r="H19" i="2"/>
  <c r="H22" i="2" s="1"/>
  <c r="H37" i="2" s="1"/>
  <c r="I33" i="3"/>
  <c r="I35" i="3" s="1"/>
  <c r="J26" i="2"/>
  <c r="J34" i="2" s="1"/>
  <c r="H38" i="3" l="1"/>
  <c r="I19" i="2"/>
  <c r="I22" i="2" s="1"/>
  <c r="I37" i="2" s="1"/>
  <c r="J33" i="3"/>
  <c r="J35" i="3" s="1"/>
  <c r="J80" i="3"/>
  <c r="J19" i="2" l="1"/>
  <c r="J22" i="2" s="1"/>
  <c r="J37" i="2" s="1"/>
  <c r="J38" i="3" l="1"/>
</calcChain>
</file>

<file path=xl/sharedStrings.xml><?xml version="1.0" encoding="utf-8"?>
<sst xmlns="http://schemas.openxmlformats.org/spreadsheetml/2006/main" count="236" uniqueCount="190">
  <si>
    <t>Revenue</t>
  </si>
  <si>
    <t>FY22</t>
  </si>
  <si>
    <t>FY2023</t>
  </si>
  <si>
    <t>FY2024</t>
  </si>
  <si>
    <t>FY2025</t>
  </si>
  <si>
    <t>FY2026</t>
  </si>
  <si>
    <t>FY2027</t>
  </si>
  <si>
    <t>FY2028</t>
  </si>
  <si>
    <t>Product/Service 1</t>
  </si>
  <si>
    <t>Product/Service 2</t>
  </si>
  <si>
    <t>Product/Service 3</t>
  </si>
  <si>
    <t>Product/Service 4</t>
  </si>
  <si>
    <t>Product/Service 5</t>
  </si>
  <si>
    <t>Product/Service 6</t>
  </si>
  <si>
    <t>Product/Service 7</t>
  </si>
  <si>
    <t>Product/Service 8</t>
  </si>
  <si>
    <t>Total Revenue:</t>
  </si>
  <si>
    <t>Direct Costs</t>
  </si>
  <si>
    <t>CoS 1</t>
  </si>
  <si>
    <t>CoS 2</t>
  </si>
  <si>
    <t>CoS 3</t>
  </si>
  <si>
    <t>CoS 4</t>
  </si>
  <si>
    <t>CoS 5</t>
  </si>
  <si>
    <t>CoS 6</t>
  </si>
  <si>
    <t>CoS 7</t>
  </si>
  <si>
    <t>Total Direct Costs:</t>
  </si>
  <si>
    <t>Operating Expenses</t>
  </si>
  <si>
    <t>Salaries &amp; Wages</t>
  </si>
  <si>
    <t>Office Rental</t>
  </si>
  <si>
    <t>Accounting/Audit</t>
  </si>
  <si>
    <t>Legal</t>
  </si>
  <si>
    <t>Insurance</t>
  </si>
  <si>
    <t>Travel</t>
  </si>
  <si>
    <t>Marketing</t>
  </si>
  <si>
    <t>IT Services (Hosting and Admin)</t>
  </si>
  <si>
    <t>Office Expenses</t>
  </si>
  <si>
    <t>Total Operating Expenses</t>
  </si>
  <si>
    <t>Salaries &amp; Wages Detail</t>
  </si>
  <si>
    <t>Total</t>
  </si>
  <si>
    <t>Director</t>
  </si>
  <si>
    <t>Consultant</t>
  </si>
  <si>
    <t>The Voice</t>
  </si>
  <si>
    <t>Income Statement</t>
  </si>
  <si>
    <t>FY2022</t>
  </si>
  <si>
    <t>Cost of Sales</t>
  </si>
  <si>
    <t>Cos 1</t>
  </si>
  <si>
    <t>Cos 3</t>
  </si>
  <si>
    <t>Cos 4</t>
  </si>
  <si>
    <t>Cos 5</t>
  </si>
  <si>
    <t>Cos 6</t>
  </si>
  <si>
    <t>Cos 7</t>
  </si>
  <si>
    <t>Gross Profit</t>
  </si>
  <si>
    <t>Operating Costs</t>
  </si>
  <si>
    <t>Administrative Expenses</t>
  </si>
  <si>
    <t>EBITDA</t>
  </si>
  <si>
    <t>Other Income/Expenses</t>
  </si>
  <si>
    <t>Depreciation / Amortisation</t>
  </si>
  <si>
    <t>EBIT = (Loss)/Profit Before Tax or PBT or  Operating Profit/Income</t>
  </si>
  <si>
    <t>Taxation</t>
  </si>
  <si>
    <t xml:space="preserve">Deferred Tax - </t>
  </si>
  <si>
    <t>Deferred Tax - Reversal</t>
  </si>
  <si>
    <t>Tax Expense</t>
  </si>
  <si>
    <t>Tax Paid</t>
  </si>
  <si>
    <t>Net Profit = (Loss)/Profit After Tax</t>
  </si>
  <si>
    <t>Gross Profit Margin</t>
  </si>
  <si>
    <t>EBITDA Margin</t>
  </si>
  <si>
    <t>Net Profit Margin</t>
  </si>
  <si>
    <t>EBITDA Leverage</t>
  </si>
  <si>
    <t>Get the following info from IS and BS</t>
  </si>
  <si>
    <t>Cashflow Statement</t>
  </si>
  <si>
    <t>FY 2022</t>
  </si>
  <si>
    <t>Year 1 FC</t>
  </si>
  <si>
    <t>Year 2 FC</t>
  </si>
  <si>
    <t>Year 3 FC</t>
  </si>
  <si>
    <t>Year 4 FC</t>
  </si>
  <si>
    <t>Year 5 FC</t>
  </si>
  <si>
    <t>Year 6 FC</t>
  </si>
  <si>
    <t>Net Profit</t>
  </si>
  <si>
    <t>Add back: Non-cash items</t>
  </si>
  <si>
    <t>Dep and Amort</t>
  </si>
  <si>
    <t>Net Profit/Loss (Previous Yr)</t>
  </si>
  <si>
    <t>Profit/Loss on Non-cash items</t>
  </si>
  <si>
    <t>Adjust for Movement in Working Capitel</t>
  </si>
  <si>
    <t>Changes in Accounts Receivable</t>
  </si>
  <si>
    <t>increase/decrease in inventory</t>
  </si>
  <si>
    <t>Changes In Accounts Payable</t>
  </si>
  <si>
    <t>increase/decrease in receivables</t>
  </si>
  <si>
    <t>Depreciation &amp; Amortisation</t>
  </si>
  <si>
    <t>increase/decrease in payables</t>
  </si>
  <si>
    <t>Net Cash Flow from Operating Activities</t>
  </si>
  <si>
    <t>Net cash from operating activities</t>
  </si>
  <si>
    <t>Purchase of investments/long term assets</t>
  </si>
  <si>
    <t>Investing Activity 1</t>
  </si>
  <si>
    <t>Sale of investments/long term assets</t>
  </si>
  <si>
    <t>Net Cash Flow from Investment Activities</t>
  </si>
  <si>
    <t>Net cash from investing activities</t>
  </si>
  <si>
    <t>Proceeds from long term debt</t>
  </si>
  <si>
    <t>Finance Option1</t>
  </si>
  <si>
    <t>Long term debt repayments</t>
  </si>
  <si>
    <t>Finance Option 2</t>
  </si>
  <si>
    <t>Shares issued (equity investment)</t>
  </si>
  <si>
    <t>Dividend paid</t>
  </si>
  <si>
    <t>Net cash from financing activities</t>
  </si>
  <si>
    <t>Net Cash Flow from Financing Activities</t>
  </si>
  <si>
    <t>Cash at beginning of the year</t>
  </si>
  <si>
    <t>Movement during the year</t>
  </si>
  <si>
    <t>Cash at the end of the year</t>
  </si>
  <si>
    <t>Staff - CTC</t>
  </si>
  <si>
    <t>Whitney</t>
  </si>
  <si>
    <t>Location Manager - 1</t>
  </si>
  <si>
    <t>Location Manager - 2</t>
  </si>
  <si>
    <t>Location Manager - 3</t>
  </si>
  <si>
    <t>Location Manager - 4</t>
  </si>
  <si>
    <t>Location Manager - 5</t>
  </si>
  <si>
    <t>Promoters (10)</t>
  </si>
  <si>
    <t>Operations Manager</t>
  </si>
  <si>
    <t>Taxes</t>
  </si>
  <si>
    <t>Rental - 150 m2 @ 150 per m2</t>
  </si>
  <si>
    <t>Water &amp; Elect</t>
  </si>
  <si>
    <t>Internet and phones</t>
  </si>
  <si>
    <t>Entertainment and tea/coffee</t>
  </si>
  <si>
    <t>Printing and stationary</t>
  </si>
  <si>
    <t>Marketing &amp; IT</t>
  </si>
  <si>
    <t>General</t>
  </si>
  <si>
    <t>Admin</t>
  </si>
  <si>
    <t>Depreciation</t>
  </si>
  <si>
    <t>TOTAL COSTS</t>
  </si>
  <si>
    <t>NPBT</t>
  </si>
  <si>
    <t>Tax</t>
  </si>
  <si>
    <t>NPAT</t>
  </si>
  <si>
    <t>Net cash flow</t>
  </si>
  <si>
    <t>AR</t>
  </si>
  <si>
    <t>AP</t>
  </si>
  <si>
    <t>Cash generated from operations</t>
  </si>
  <si>
    <t>Balance Sheet</t>
  </si>
  <si>
    <t>FY 2023</t>
  </si>
  <si>
    <t>FY 2024</t>
  </si>
  <si>
    <t>FY 2025</t>
  </si>
  <si>
    <t>FY 2026</t>
  </si>
  <si>
    <t>FY 2027</t>
  </si>
  <si>
    <t>FY 2028</t>
  </si>
  <si>
    <t>Non Current</t>
  </si>
  <si>
    <t>Property, Plant and Equipment</t>
  </si>
  <si>
    <t>Deferred Tax</t>
  </si>
  <si>
    <t>Current Assets</t>
  </si>
  <si>
    <t>Cash</t>
  </si>
  <si>
    <t>Trade and Other Receivables</t>
  </si>
  <si>
    <t>Total Assets</t>
  </si>
  <si>
    <t>Equity</t>
  </si>
  <si>
    <t>Share Capital</t>
  </si>
  <si>
    <t>Accumulated Profit/Loss</t>
  </si>
  <si>
    <t>Non Current liabilities</t>
  </si>
  <si>
    <t>Current Liabilities</t>
  </si>
  <si>
    <t>Trade and Other Payables</t>
  </si>
  <si>
    <t>Total Equity and Liabilities</t>
  </si>
  <si>
    <t>Check</t>
  </si>
  <si>
    <t>Sources/Uses of Balance Sheet Funding:</t>
  </si>
  <si>
    <t>Proposed Funding</t>
  </si>
  <si>
    <t>Capex</t>
  </si>
  <si>
    <t>Asset 1</t>
  </si>
  <si>
    <t>Asset 2</t>
  </si>
  <si>
    <t>Asset 3</t>
  </si>
  <si>
    <t>Working Capital</t>
  </si>
  <si>
    <t>Employee Costs</t>
  </si>
  <si>
    <t>Marketing Costs</t>
  </si>
  <si>
    <t>Office Rentals</t>
  </si>
  <si>
    <t>Grand Total</t>
  </si>
  <si>
    <t>Loan Amortisation Schedule:</t>
  </si>
  <si>
    <t>Year</t>
  </si>
  <si>
    <t>Opening Balance</t>
  </si>
  <si>
    <t>No. of Instalments</t>
  </si>
  <si>
    <t>Disbursement</t>
  </si>
  <si>
    <t>Interest</t>
  </si>
  <si>
    <t>Repayment</t>
  </si>
  <si>
    <t>Closing Balance</t>
  </si>
  <si>
    <t>28/02/2020</t>
  </si>
  <si>
    <t>28/02/2021</t>
  </si>
  <si>
    <t>28/02/2022</t>
  </si>
  <si>
    <t>28/02/2023</t>
  </si>
  <si>
    <t>28/02/2024</t>
  </si>
  <si>
    <t>28/02/2025</t>
  </si>
  <si>
    <t>28/02/2026</t>
  </si>
  <si>
    <t>Depreciation Schedules:</t>
  </si>
  <si>
    <t>PPE Category</t>
  </si>
  <si>
    <t>Date</t>
  </si>
  <si>
    <t>Initial Recognition</t>
  </si>
  <si>
    <t>Closing Cost</t>
  </si>
  <si>
    <t>Opening</t>
  </si>
  <si>
    <t>Closing</t>
  </si>
  <si>
    <t>Carrying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</si>
</sst>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&quot;R&quot;* #,##0.00_-;\-&quot;R&quot;* #,##0.00_-;_-&quot;R&quot;* &quot;-&quot;??_-;_-@_-"/>
    <numFmt numFmtId="166" formatCode="_(* #,##0_);_(* \(#,##0\);_(* &quot;-&quot;??_);_(@_)"/>
    <numFmt numFmtId="167" formatCode="_(* #,##0.0_);_(* \(#,##0.0\);_(* &quot;-&quot;??_);_(@_)"/>
    <numFmt numFmtId="168" formatCode="_(* #,##0.000_);_(* \(#,##0.000\);_(* &quot;-&quot;??_);_(@_)"/>
    <numFmt numFmtId="169" formatCode="&quot;FY&quot;yy"/>
    <numFmt numFmtId="170" formatCode="_-* #,##0_-;\-* #,##0_-;_-* &quot;-&quot;??_-;_-@_-"/>
    <numFmt numFmtId="171" formatCode="#,##0_);\(#,##0\);\-_);@_)"/>
    <numFmt numFmtId="172" formatCode="0.0%"/>
    <numFmt numFmtId="173" formatCode="_-&quot;R&quot;* #,##0_-;\-&quot;R&quot;* #,##0_-;_-&quot;R&quot;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9"/>
      <color rgb="FF0000FF"/>
      <name val="Arial"/>
      <family val="2"/>
    </font>
    <font>
      <sz val="9"/>
      <name val="Arial"/>
      <family val="2"/>
    </font>
    <font>
      <sz val="9"/>
      <color theme="4"/>
      <name val="Arial"/>
      <family val="2"/>
    </font>
    <font>
      <sz val="9"/>
      <color theme="1" tint="0.249977111117893"/>
      <name val="Arial"/>
      <family val="2"/>
    </font>
    <font>
      <b/>
      <sz val="9"/>
      <color theme="1" tint="0.249977111117893"/>
      <name val="Arial"/>
      <family val="2"/>
    </font>
    <font>
      <b/>
      <i/>
      <sz val="9"/>
      <color theme="1" tint="0.249977111117893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b/>
      <sz val="1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8"/>
      <color theme="1" tint="0.249977111117893"/>
      <name val="Arial"/>
      <family val="2"/>
    </font>
    <font>
      <b/>
      <i/>
      <sz val="8"/>
      <color theme="0"/>
      <name val="Arial"/>
      <family val="2"/>
    </font>
    <font>
      <b/>
      <sz val="8"/>
      <color theme="1" tint="0.249977111117893"/>
      <name val="Arial"/>
      <family val="2"/>
    </font>
    <font>
      <b/>
      <i/>
      <sz val="8"/>
      <color theme="1" tint="0.2499771111178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45">
    <xf numFmtId="0" fontId="0" fillId="0" borderId="0" xfId="0"/>
    <xf numFmtId="0" fontId="2" fillId="0" borderId="0" xfId="0" applyFont="1"/>
    <xf numFmtId="43" fontId="2" fillId="0" borderId="0" xfId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indent="1"/>
    </xf>
    <xf numFmtId="0" fontId="5" fillId="0" borderId="0" xfId="0" applyFont="1" applyAlignment="1">
      <alignment horizontal="left"/>
    </xf>
    <xf numFmtId="0" fontId="2" fillId="5" borderId="0" xfId="0" applyFont="1" applyFill="1" applyAlignment="1">
      <alignment horizontal="left"/>
    </xf>
    <xf numFmtId="170" fontId="2" fillId="0" borderId="0" xfId="1" applyNumberFormat="1" applyFont="1" applyFill="1" applyBorder="1" applyAlignment="1">
      <alignment horizontal="left"/>
    </xf>
    <xf numFmtId="170" fontId="2" fillId="0" borderId="0" xfId="1" applyNumberFormat="1" applyFont="1" applyAlignment="1">
      <alignment horizontal="left"/>
    </xf>
    <xf numFmtId="171" fontId="6" fillId="0" borderId="7" xfId="0" applyNumberFormat="1" applyFont="1" applyBorder="1" applyAlignment="1">
      <alignment horizontal="left"/>
    </xf>
    <xf numFmtId="171" fontId="2" fillId="0" borderId="7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4" fillId="0" borderId="0" xfId="0" applyFont="1"/>
    <xf numFmtId="169" fontId="4" fillId="0" borderId="0" xfId="0" applyNumberFormat="1" applyFont="1" applyAlignment="1">
      <alignment horizontal="center"/>
    </xf>
    <xf numFmtId="38" fontId="7" fillId="0" borderId="0" xfId="1" applyNumberFormat="1" applyFont="1" applyBorder="1" applyAlignment="1">
      <alignment horizontal="left"/>
    </xf>
    <xf numFmtId="171" fontId="6" fillId="0" borderId="7" xfId="0" applyNumberFormat="1" applyFont="1" applyBorder="1"/>
    <xf numFmtId="170" fontId="6" fillId="0" borderId="7" xfId="0" applyNumberFormat="1" applyFont="1" applyBorder="1"/>
    <xf numFmtId="170" fontId="2" fillId="0" borderId="7" xfId="0" applyNumberFormat="1" applyFont="1" applyBorder="1"/>
    <xf numFmtId="0" fontId="4" fillId="0" borderId="0" xfId="0" applyFont="1" applyAlignment="1">
      <alignment horizontal="left"/>
    </xf>
    <xf numFmtId="169" fontId="4" fillId="0" borderId="0" xfId="0" applyNumberFormat="1" applyFont="1" applyAlignment="1">
      <alignment horizontal="left"/>
    </xf>
    <xf numFmtId="170" fontId="6" fillId="0" borderId="7" xfId="0" applyNumberFormat="1" applyFont="1" applyBorder="1" applyAlignment="1">
      <alignment horizontal="left"/>
    </xf>
    <xf numFmtId="170" fontId="2" fillId="0" borderId="7" xfId="0" applyNumberFormat="1" applyFont="1" applyBorder="1" applyAlignment="1">
      <alignment horizontal="left"/>
    </xf>
    <xf numFmtId="0" fontId="2" fillId="0" borderId="0" xfId="0" applyFont="1" applyAlignment="1">
      <alignment horizontal="left" indent="2"/>
    </xf>
    <xf numFmtId="0" fontId="8" fillId="0" borderId="0" xfId="0" applyFont="1"/>
    <xf numFmtId="43" fontId="8" fillId="0" borderId="0" xfId="1" applyFont="1"/>
    <xf numFmtId="0" fontId="9" fillId="0" borderId="0" xfId="0" applyFont="1"/>
    <xf numFmtId="166" fontId="8" fillId="0" borderId="11" xfId="0" applyNumberFormat="1" applyFont="1" applyBorder="1"/>
    <xf numFmtId="166" fontId="8" fillId="0" borderId="11" xfId="1" applyNumberFormat="1" applyFont="1" applyFill="1" applyBorder="1"/>
    <xf numFmtId="166" fontId="8" fillId="0" borderId="0" xfId="0" applyNumberFormat="1" applyFont="1"/>
    <xf numFmtId="43" fontId="9" fillId="3" borderId="0" xfId="1" applyFont="1" applyFill="1" applyBorder="1"/>
    <xf numFmtId="166" fontId="9" fillId="3" borderId="0" xfId="0" applyNumberFormat="1" applyFont="1" applyFill="1"/>
    <xf numFmtId="0" fontId="8" fillId="2" borderId="0" xfId="0" applyFont="1" applyFill="1"/>
    <xf numFmtId="0" fontId="2" fillId="0" borderId="11" xfId="0" applyFont="1" applyBorder="1"/>
    <xf numFmtId="43" fontId="2" fillId="0" borderId="11" xfId="1" applyFont="1" applyBorder="1"/>
    <xf numFmtId="0" fontId="8" fillId="0" borderId="1" xfId="0" applyFont="1" applyBorder="1"/>
    <xf numFmtId="43" fontId="8" fillId="0" borderId="2" xfId="1" applyFont="1" applyFill="1" applyBorder="1"/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0" xfId="0" applyFont="1" applyAlignment="1">
      <alignment horizontal="left"/>
    </xf>
    <xf numFmtId="164" fontId="8" fillId="0" borderId="0" xfId="0" applyNumberFormat="1" applyFont="1"/>
    <xf numFmtId="166" fontId="9" fillId="3" borderId="0" xfId="1" applyNumberFormat="1" applyFont="1" applyFill="1" applyBorder="1"/>
    <xf numFmtId="166" fontId="8" fillId="0" borderId="0" xfId="1" applyNumberFormat="1" applyFont="1" applyFill="1" applyBorder="1"/>
    <xf numFmtId="43" fontId="8" fillId="0" borderId="0" xfId="0" applyNumberFormat="1" applyFont="1"/>
    <xf numFmtId="43" fontId="3" fillId="0" borderId="0" xfId="1" applyFont="1"/>
    <xf numFmtId="43" fontId="10" fillId="0" borderId="0" xfId="1" applyFont="1" applyFill="1" applyBorder="1"/>
    <xf numFmtId="43" fontId="8" fillId="0" borderId="0" xfId="1" applyFont="1" applyFill="1" applyBorder="1"/>
    <xf numFmtId="43" fontId="8" fillId="0" borderId="0" xfId="1" applyFont="1" applyAlignment="1">
      <alignment horizontal="left" indent="2"/>
    </xf>
    <xf numFmtId="0" fontId="8" fillId="0" borderId="7" xfId="0" applyFont="1" applyBorder="1"/>
    <xf numFmtId="167" fontId="8" fillId="0" borderId="1" xfId="1" applyNumberFormat="1" applyFont="1" applyBorder="1"/>
    <xf numFmtId="167" fontId="8" fillId="0" borderId="2" xfId="1" applyNumberFormat="1" applyFont="1" applyBorder="1"/>
    <xf numFmtId="167" fontId="8" fillId="0" borderId="3" xfId="1" applyNumberFormat="1" applyFont="1" applyBorder="1"/>
    <xf numFmtId="167" fontId="8" fillId="0" borderId="4" xfId="1" applyNumberFormat="1" applyFont="1" applyBorder="1"/>
    <xf numFmtId="167" fontId="8" fillId="0" borderId="0" xfId="1" applyNumberFormat="1" applyFont="1" applyBorder="1"/>
    <xf numFmtId="167" fontId="8" fillId="0" borderId="5" xfId="1" applyNumberFormat="1" applyFont="1" applyBorder="1"/>
    <xf numFmtId="167" fontId="8" fillId="0" borderId="6" xfId="1" applyNumberFormat="1" applyFont="1" applyBorder="1"/>
    <xf numFmtId="167" fontId="8" fillId="0" borderId="7" xfId="1" applyNumberFormat="1" applyFont="1" applyBorder="1"/>
    <xf numFmtId="167" fontId="8" fillId="0" borderId="8" xfId="1" applyNumberFormat="1" applyFont="1" applyBorder="1"/>
    <xf numFmtId="167" fontId="8" fillId="0" borderId="0" xfId="1" applyNumberFormat="1" applyFont="1"/>
    <xf numFmtId="168" fontId="8" fillId="0" borderId="0" xfId="1" applyNumberFormat="1" applyFont="1"/>
    <xf numFmtId="43" fontId="8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8" fillId="0" borderId="6" xfId="0" applyFont="1" applyBorder="1"/>
    <xf numFmtId="43" fontId="8" fillId="0" borderId="7" xfId="1" applyFont="1" applyFill="1" applyBorder="1"/>
    <xf numFmtId="166" fontId="8" fillId="0" borderId="7" xfId="0" applyNumberFormat="1" applyFont="1" applyBorder="1"/>
    <xf numFmtId="0" fontId="8" fillId="0" borderId="8" xfId="0" applyFont="1" applyBorder="1"/>
    <xf numFmtId="0" fontId="11" fillId="6" borderId="0" xfId="0" applyFont="1" applyFill="1" applyAlignment="1">
      <alignment horizontal="center"/>
    </xf>
    <xf numFmtId="0" fontId="11" fillId="6" borderId="0" xfId="0" quotePrefix="1" applyFont="1" applyFill="1" applyAlignment="1">
      <alignment horizontal="center"/>
    </xf>
    <xf numFmtId="0" fontId="8" fillId="0" borderId="11" xfId="0" applyFont="1" applyBorder="1"/>
    <xf numFmtId="43" fontId="9" fillId="0" borderId="11" xfId="1" applyFont="1" applyBorder="1"/>
    <xf numFmtId="43" fontId="9" fillId="0" borderId="0" xfId="1" applyFont="1" applyBorder="1"/>
    <xf numFmtId="43" fontId="8" fillId="0" borderId="11" xfId="1" applyFont="1" applyBorder="1"/>
    <xf numFmtId="0" fontId="8" fillId="0" borderId="15" xfId="0" applyFont="1" applyBorder="1"/>
    <xf numFmtId="0" fontId="8" fillId="0" borderId="16" xfId="0" applyFont="1" applyBorder="1"/>
    <xf numFmtId="0" fontId="13" fillId="0" borderId="17" xfId="0" applyFont="1" applyBorder="1"/>
    <xf numFmtId="164" fontId="13" fillId="0" borderId="18" xfId="0" applyNumberFormat="1" applyFont="1" applyBorder="1"/>
    <xf numFmtId="15" fontId="8" fillId="0" borderId="0" xfId="0" applyNumberFormat="1" applyFont="1"/>
    <xf numFmtId="0" fontId="14" fillId="0" borderId="0" xfId="0" applyFont="1"/>
    <xf numFmtId="0" fontId="9" fillId="0" borderId="11" xfId="0" applyFont="1" applyBorder="1"/>
    <xf numFmtId="0" fontId="12" fillId="8" borderId="0" xfId="0" applyFont="1" applyFill="1" applyAlignment="1">
      <alignment horizontal="center"/>
    </xf>
    <xf numFmtId="43" fontId="12" fillId="8" borderId="0" xfId="1" applyFont="1" applyFill="1" applyAlignment="1">
      <alignment horizontal="center"/>
    </xf>
    <xf numFmtId="0" fontId="12" fillId="8" borderId="11" xfId="0" applyFont="1" applyFill="1" applyBorder="1"/>
    <xf numFmtId="0" fontId="12" fillId="8" borderId="11" xfId="0" applyFont="1" applyFill="1" applyBorder="1" applyAlignment="1">
      <alignment horizontal="center"/>
    </xf>
    <xf numFmtId="0" fontId="8" fillId="0" borderId="11" xfId="0" applyFont="1" applyBorder="1" applyAlignment="1">
      <alignment horizontal="center"/>
    </xf>
    <xf numFmtId="43" fontId="8" fillId="0" borderId="11" xfId="1" applyFont="1" applyBorder="1" applyAlignment="1">
      <alignment horizontal="center"/>
    </xf>
    <xf numFmtId="0" fontId="4" fillId="8" borderId="0" xfId="0" applyFont="1" applyFill="1" applyAlignment="1">
      <alignment horizontal="left"/>
    </xf>
    <xf numFmtId="0" fontId="4" fillId="8" borderId="7" xfId="0" applyFont="1" applyFill="1" applyBorder="1" applyAlignment="1">
      <alignment horizontal="left"/>
    </xf>
    <xf numFmtId="0" fontId="4" fillId="8" borderId="0" xfId="0" applyFont="1" applyFill="1"/>
    <xf numFmtId="0" fontId="4" fillId="8" borderId="7" xfId="0" applyFont="1" applyFill="1" applyBorder="1"/>
    <xf numFmtId="0" fontId="3" fillId="0" borderId="2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41" fontId="15" fillId="0" borderId="0" xfId="0" applyNumberFormat="1" applyFont="1"/>
    <xf numFmtId="169" fontId="12" fillId="8" borderId="10" xfId="0" applyNumberFormat="1" applyFont="1" applyFill="1" applyBorder="1" applyAlignment="1">
      <alignment horizontal="left"/>
    </xf>
    <xf numFmtId="17" fontId="12" fillId="8" borderId="10" xfId="0" applyNumberFormat="1" applyFont="1" applyFill="1" applyBorder="1" applyAlignment="1">
      <alignment horizontal="left"/>
    </xf>
    <xf numFmtId="170" fontId="2" fillId="0" borderId="0" xfId="0" applyNumberFormat="1" applyFont="1" applyAlignment="1">
      <alignment horizontal="left"/>
    </xf>
    <xf numFmtId="41" fontId="2" fillId="0" borderId="0" xfId="0" applyNumberFormat="1" applyFont="1" applyAlignment="1">
      <alignment horizontal="left"/>
    </xf>
    <xf numFmtId="38" fontId="2" fillId="0" borderId="0" xfId="0" applyNumberFormat="1" applyFont="1" applyAlignment="1">
      <alignment horizontal="left"/>
    </xf>
    <xf numFmtId="165" fontId="8" fillId="0" borderId="0" xfId="3" applyFont="1" applyFill="1"/>
    <xf numFmtId="0" fontId="2" fillId="5" borderId="0" xfId="0" applyFont="1" applyFill="1"/>
    <xf numFmtId="43" fontId="19" fillId="0" borderId="0" xfId="1" applyFont="1"/>
    <xf numFmtId="0" fontId="19" fillId="0" borderId="0" xfId="0" applyFont="1"/>
    <xf numFmtId="0" fontId="19" fillId="0" borderId="5" xfId="0" applyFont="1" applyBorder="1"/>
    <xf numFmtId="43" fontId="21" fillId="0" borderId="0" xfId="1" applyFont="1" applyFill="1" applyBorder="1"/>
    <xf numFmtId="166" fontId="21" fillId="0" borderId="0" xfId="0" applyNumberFormat="1" applyFont="1"/>
    <xf numFmtId="43" fontId="19" fillId="0" borderId="0" xfId="1" applyFont="1" applyFill="1" applyBorder="1" applyAlignment="1">
      <alignment horizontal="left" indent="2"/>
    </xf>
    <xf numFmtId="166" fontId="19" fillId="0" borderId="11" xfId="0" applyNumberFormat="1" applyFont="1" applyBorder="1"/>
    <xf numFmtId="166" fontId="19" fillId="0" borderId="0" xfId="0" applyNumberFormat="1" applyFont="1"/>
    <xf numFmtId="43" fontId="21" fillId="3" borderId="0" xfId="1" applyFont="1" applyFill="1" applyBorder="1"/>
    <xf numFmtId="166" fontId="21" fillId="4" borderId="0" xfId="0" applyNumberFormat="1" applyFont="1" applyFill="1"/>
    <xf numFmtId="43" fontId="22" fillId="0" borderId="0" xfId="1" applyFont="1" applyFill="1" applyBorder="1"/>
    <xf numFmtId="43" fontId="21" fillId="7" borderId="0" xfId="1" applyFont="1" applyFill="1" applyBorder="1"/>
    <xf numFmtId="166" fontId="21" fillId="7" borderId="0" xfId="0" applyNumberFormat="1" applyFont="1" applyFill="1"/>
    <xf numFmtId="43" fontId="19" fillId="0" borderId="0" xfId="1" applyFont="1" applyFill="1" applyBorder="1"/>
    <xf numFmtId="166" fontId="21" fillId="3" borderId="0" xfId="0" applyNumberFormat="1" applyFont="1" applyFill="1"/>
    <xf numFmtId="9" fontId="19" fillId="4" borderId="0" xfId="2" applyFont="1" applyFill="1" applyBorder="1"/>
    <xf numFmtId="168" fontId="19" fillId="4" borderId="0" xfId="1" applyNumberFormat="1" applyFont="1" applyFill="1" applyBorder="1"/>
    <xf numFmtId="43" fontId="19" fillId="0" borderId="7" xfId="1" applyFont="1" applyFill="1" applyBorder="1"/>
    <xf numFmtId="166" fontId="19" fillId="0" borderId="7" xfId="0" applyNumberFormat="1" applyFont="1" applyBorder="1"/>
    <xf numFmtId="0" fontId="19" fillId="0" borderId="8" xfId="0" applyFont="1" applyBorder="1"/>
    <xf numFmtId="43" fontId="19" fillId="2" borderId="0" xfId="1" applyFont="1" applyFill="1" applyBorder="1"/>
    <xf numFmtId="166" fontId="19" fillId="2" borderId="0" xfId="0" applyNumberFormat="1" applyFont="1" applyFill="1"/>
    <xf numFmtId="172" fontId="19" fillId="0" borderId="0" xfId="2" applyNumberFormat="1" applyFont="1"/>
    <xf numFmtId="173" fontId="19" fillId="0" borderId="0" xfId="3" applyNumberFormat="1" applyFont="1"/>
    <xf numFmtId="43" fontId="19" fillId="0" borderId="0" xfId="1" applyFont="1" applyBorder="1"/>
    <xf numFmtId="164" fontId="19" fillId="0" borderId="0" xfId="0" applyNumberFormat="1" applyFont="1"/>
    <xf numFmtId="0" fontId="9" fillId="0" borderId="6" xfId="0" applyFont="1" applyBorder="1"/>
    <xf numFmtId="0" fontId="12" fillId="8" borderId="0" xfId="0" applyFont="1" applyFill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center" wrapText="1"/>
    </xf>
    <xf numFmtId="0" fontId="12" fillId="8" borderId="7" xfId="0" applyFont="1" applyFill="1" applyBorder="1" applyAlignment="1">
      <alignment horizontal="center" wrapText="1"/>
    </xf>
    <xf numFmtId="0" fontId="12" fillId="8" borderId="9" xfId="0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 wrapText="1"/>
    </xf>
    <xf numFmtId="0" fontId="20" fillId="8" borderId="0" xfId="0" applyFont="1" applyFill="1" applyAlignment="1">
      <alignment horizontal="center" vertical="center" wrapText="1"/>
    </xf>
    <xf numFmtId="43" fontId="20" fillId="8" borderId="0" xfId="1" applyFont="1" applyFill="1" applyBorder="1" applyAlignment="1">
      <alignment horizontal="left" vertical="center"/>
    </xf>
    <xf numFmtId="43" fontId="11" fillId="6" borderId="0" xfId="1" applyFont="1" applyFill="1" applyBorder="1" applyAlignment="1">
      <alignment horizontal="left" vertical="center"/>
    </xf>
    <xf numFmtId="0" fontId="11" fillId="8" borderId="0" xfId="0" applyFont="1" applyFill="1" applyAlignment="1">
      <alignment horizontal="center" vertical="center" wrapText="1"/>
    </xf>
    <xf numFmtId="43" fontId="11" fillId="8" borderId="0" xfId="1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38">
    <cellStyle name="Comma" xfId="1" builtinId="3"/>
    <cellStyle name="Currency" xfId="3" builtinId="4"/>
    <cellStyle name="Followed Hyperlink" xfId="23" builtinId="9" hidden="1"/>
    <cellStyle name="Followed Hyperlink" xfId="17" builtinId="9" hidden="1"/>
    <cellStyle name="Followed Hyperlink" xfId="9" builtinId="9" hidden="1"/>
    <cellStyle name="Followed Hyperlink" xfId="7" builtinId="9" hidden="1"/>
    <cellStyle name="Followed Hyperlink" xfId="5" builtinId="9" hidden="1"/>
    <cellStyle name="Followed Hyperlink" xfId="11" builtinId="9" hidden="1"/>
    <cellStyle name="Followed Hyperlink" xfId="21" builtinId="9" hidden="1"/>
    <cellStyle name="Followed Hyperlink" xfId="37" builtinId="9" hidden="1"/>
    <cellStyle name="Followed Hyperlink" xfId="33" builtinId="9" hidden="1"/>
    <cellStyle name="Followed Hyperlink" xfId="13" builtinId="9" hidden="1"/>
    <cellStyle name="Followed Hyperlink" xfId="15" builtinId="9" hidden="1"/>
    <cellStyle name="Followed Hyperlink" xfId="19" builtinId="9" hidden="1"/>
    <cellStyle name="Followed Hyperlink" xfId="25" builtinId="9" hidden="1"/>
    <cellStyle name="Followed Hyperlink" xfId="31" builtinId="9" hidden="1"/>
    <cellStyle name="Followed Hyperlink" xfId="35" builtinId="9" hidden="1"/>
    <cellStyle name="Followed Hyperlink" xfId="29" builtinId="9" hidden="1"/>
    <cellStyle name="Followed Hyperlink" xfId="27" builtinId="9" hidden="1"/>
    <cellStyle name="Hyperlink" xfId="34" builtinId="8" hidden="1"/>
    <cellStyle name="Hyperlink" xfId="1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6" builtinId="8" hidden="1"/>
    <cellStyle name="Hyperlink" xfId="4" builtinId="8" hidden="1"/>
    <cellStyle name="Hyperlink" xfId="8" builtinId="8" hidden="1"/>
    <cellStyle name="Hyperlink" xfId="36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22" builtinId="8" hidden="1"/>
    <cellStyle name="Hyperlink" xfId="24" builtinId="8" hidden="1"/>
    <cellStyle name="Hyperlink" xfId="20" builtinId="8" hidden="1"/>
    <cellStyle name="Normal" xfId="0" builtinId="0"/>
    <cellStyle name="Per cent" xfId="2" builtinId="5"/>
  </cellStyles>
  <dxfs count="0"/>
  <tableStyles count="0" defaultTableStyle="TableStyleMedium2" defaultPivotStyle="PivotStyleLight16"/>
  <colors>
    <mruColors>
      <color rgb="FF2F55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y%20of%20Financial%20Planning%20Template%20Emplo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Configuration"/>
      <sheetName val="Data_Assumptions"/>
      <sheetName val="Output_IS_Monthly"/>
      <sheetName val="Output_BS_Montly"/>
      <sheetName val="Output_IS_Yearly"/>
      <sheetName val="Output_BS_Yearl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Y65"/>
  <sheetViews>
    <sheetView showGridLines="0" topLeftCell="B1" zoomScale="66" zoomScaleNormal="50" workbookViewId="0">
      <selection activeCell="D7" sqref="D7"/>
    </sheetView>
  </sheetViews>
  <sheetFormatPr defaultColWidth="9.140625" defaultRowHeight="12"/>
  <cols>
    <col min="1" max="1" width="9.140625" style="3"/>
    <col min="2" max="2" width="13.85546875" style="3" customWidth="1"/>
    <col min="3" max="3" width="48" style="3" bestFit="1" customWidth="1"/>
    <col min="4" max="4" width="10.140625" style="3" bestFit="1" customWidth="1"/>
    <col min="5" max="5" width="11.42578125" style="3" bestFit="1" customWidth="1"/>
    <col min="6" max="15" width="10.140625" style="3" bestFit="1" customWidth="1"/>
    <col min="16" max="18" width="10.140625" style="3" customWidth="1"/>
    <col min="19" max="24" width="11.140625" style="3" bestFit="1" customWidth="1"/>
    <col min="25" max="16384" width="9.140625" style="3"/>
  </cols>
  <sheetData>
    <row r="3" spans="2:25" ht="14.45" customHeight="1">
      <c r="B3" s="127" t="s">
        <v>0</v>
      </c>
      <c r="C3" s="86"/>
      <c r="D3" s="131" t="s">
        <v>1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93" t="s">
        <v>2</v>
      </c>
      <c r="T3" s="93" t="s">
        <v>3</v>
      </c>
      <c r="U3" s="93" t="s">
        <v>4</v>
      </c>
      <c r="V3" s="93" t="s">
        <v>5</v>
      </c>
      <c r="W3" s="93" t="s">
        <v>6</v>
      </c>
      <c r="X3" s="93" t="s">
        <v>7</v>
      </c>
    </row>
    <row r="4" spans="2:25">
      <c r="B4" s="128"/>
      <c r="C4" s="87"/>
      <c r="D4" s="94">
        <v>44348</v>
      </c>
      <c r="E4" s="94">
        <v>44378</v>
      </c>
      <c r="F4" s="94">
        <v>44409</v>
      </c>
      <c r="G4" s="94">
        <v>44440</v>
      </c>
      <c r="H4" s="94">
        <v>44470</v>
      </c>
      <c r="I4" s="94">
        <v>44501</v>
      </c>
      <c r="J4" s="94">
        <v>44531</v>
      </c>
      <c r="K4" s="94">
        <v>44562</v>
      </c>
      <c r="L4" s="94">
        <v>44593</v>
      </c>
      <c r="M4" s="94">
        <v>44621</v>
      </c>
      <c r="N4" s="94">
        <v>44652</v>
      </c>
      <c r="O4" s="94">
        <v>44682</v>
      </c>
      <c r="P4" s="94"/>
      <c r="Q4" s="94"/>
      <c r="R4" s="94"/>
      <c r="S4" s="93"/>
      <c r="T4" s="93"/>
      <c r="U4" s="93"/>
      <c r="V4" s="93"/>
      <c r="W4" s="93"/>
      <c r="X4" s="93"/>
    </row>
    <row r="5" spans="2:25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2:25">
      <c r="B6" s="6"/>
      <c r="C6" s="61" t="s">
        <v>8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f>S6*1.2</f>
        <v>0</v>
      </c>
      <c r="U6" s="7">
        <f>T6*1.2</f>
        <v>0</v>
      </c>
      <c r="V6" s="7">
        <f>U6*1.2</f>
        <v>0</v>
      </c>
      <c r="W6" s="7">
        <f>V6*1.2</f>
        <v>0</v>
      </c>
      <c r="X6" s="7">
        <v>0</v>
      </c>
    </row>
    <row r="7" spans="2:25">
      <c r="B7" s="6"/>
      <c r="C7" s="61" t="s">
        <v>9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f t="shared" ref="L7:L13" si="0">K7</f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95"/>
    </row>
    <row r="8" spans="2:25">
      <c r="B8" s="6"/>
      <c r="C8" s="61" t="s">
        <v>10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f t="shared" si="0"/>
        <v>0</v>
      </c>
      <c r="M8" s="7">
        <v>0</v>
      </c>
      <c r="N8" s="7">
        <v>0</v>
      </c>
      <c r="O8" s="7">
        <f t="shared" ref="M8:R11" si="1">N8</f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95"/>
    </row>
    <row r="9" spans="2:25">
      <c r="B9" s="6"/>
      <c r="C9" s="61" t="s">
        <v>11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f t="shared" si="0"/>
        <v>0</v>
      </c>
      <c r="M9" s="7">
        <f t="shared" si="1"/>
        <v>0</v>
      </c>
      <c r="N9" s="7">
        <f t="shared" si="1"/>
        <v>0</v>
      </c>
      <c r="O9" s="7">
        <f t="shared" si="1"/>
        <v>0</v>
      </c>
      <c r="P9" s="7">
        <f t="shared" si="1"/>
        <v>0</v>
      </c>
      <c r="Q9" s="7">
        <v>0</v>
      </c>
      <c r="R9" s="7">
        <v>0</v>
      </c>
      <c r="S9" s="7">
        <v>0</v>
      </c>
      <c r="T9" s="7">
        <f t="shared" ref="T9:W11" si="2">S9*1.2</f>
        <v>0</v>
      </c>
      <c r="U9" s="7">
        <f t="shared" si="2"/>
        <v>0</v>
      </c>
      <c r="V9" s="7">
        <f t="shared" si="2"/>
        <v>0</v>
      </c>
      <c r="W9" s="7">
        <f t="shared" si="2"/>
        <v>0</v>
      </c>
      <c r="X9" s="7">
        <v>0</v>
      </c>
    </row>
    <row r="10" spans="2:25">
      <c r="B10" s="6"/>
      <c r="C10" s="61" t="s">
        <v>12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f t="shared" si="0"/>
        <v>0</v>
      </c>
      <c r="M10" s="7">
        <f t="shared" si="1"/>
        <v>0</v>
      </c>
      <c r="N10" s="7">
        <f t="shared" si="1"/>
        <v>0</v>
      </c>
      <c r="O10" s="7">
        <f t="shared" si="1"/>
        <v>0</v>
      </c>
      <c r="P10" s="7">
        <f t="shared" si="1"/>
        <v>0</v>
      </c>
      <c r="Q10" s="7">
        <v>0</v>
      </c>
      <c r="R10" s="7">
        <f t="shared" si="1"/>
        <v>0</v>
      </c>
      <c r="S10" s="7">
        <v>0</v>
      </c>
      <c r="T10" s="7">
        <f t="shared" si="2"/>
        <v>0</v>
      </c>
      <c r="U10" s="7">
        <f t="shared" si="2"/>
        <v>0</v>
      </c>
      <c r="V10" s="7">
        <f t="shared" si="2"/>
        <v>0</v>
      </c>
      <c r="W10" s="7">
        <f t="shared" si="2"/>
        <v>0</v>
      </c>
      <c r="X10" s="7">
        <v>0</v>
      </c>
    </row>
    <row r="11" spans="2:25">
      <c r="B11" s="6"/>
      <c r="C11" s="61" t="s">
        <v>13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f t="shared" si="0"/>
        <v>0</v>
      </c>
      <c r="M11" s="7">
        <f t="shared" si="1"/>
        <v>0</v>
      </c>
      <c r="N11" s="7">
        <f t="shared" si="1"/>
        <v>0</v>
      </c>
      <c r="O11" s="7">
        <f t="shared" si="1"/>
        <v>0</v>
      </c>
      <c r="P11" s="7">
        <f t="shared" si="1"/>
        <v>0</v>
      </c>
      <c r="Q11" s="7">
        <v>0</v>
      </c>
      <c r="R11" s="7">
        <f t="shared" si="1"/>
        <v>0</v>
      </c>
      <c r="S11" s="7">
        <v>0</v>
      </c>
      <c r="T11" s="7">
        <f t="shared" si="2"/>
        <v>0</v>
      </c>
      <c r="U11" s="7">
        <f t="shared" si="2"/>
        <v>0</v>
      </c>
      <c r="V11" s="7">
        <f t="shared" si="2"/>
        <v>0</v>
      </c>
      <c r="W11" s="7">
        <f t="shared" si="2"/>
        <v>0</v>
      </c>
      <c r="X11" s="7">
        <v>0</v>
      </c>
    </row>
    <row r="12" spans="2:25">
      <c r="B12" s="6"/>
      <c r="C12" s="61" t="s">
        <v>14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/>
    </row>
    <row r="13" spans="2:25">
      <c r="B13" s="6"/>
      <c r="C13" s="61" t="s">
        <v>15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f t="shared" si="0"/>
        <v>0</v>
      </c>
      <c r="M13" s="7">
        <f t="shared" ref="M13:R13" si="3">L13</f>
        <v>0</v>
      </c>
      <c r="N13" s="7">
        <f t="shared" si="3"/>
        <v>0</v>
      </c>
      <c r="O13" s="7">
        <f t="shared" si="3"/>
        <v>0</v>
      </c>
      <c r="P13" s="7">
        <f t="shared" si="3"/>
        <v>0</v>
      </c>
      <c r="Q13" s="7">
        <f t="shared" si="3"/>
        <v>0</v>
      </c>
      <c r="R13" s="7">
        <f t="shared" si="3"/>
        <v>0</v>
      </c>
      <c r="S13" s="7">
        <v>0</v>
      </c>
      <c r="T13" s="7">
        <v>0</v>
      </c>
      <c r="U13" s="7">
        <f>T13*1.15</f>
        <v>0</v>
      </c>
      <c r="V13" s="7">
        <f>U13*1.15</f>
        <v>0</v>
      </c>
      <c r="W13" s="7">
        <f>V13*1.15</f>
        <v>0</v>
      </c>
      <c r="X13" s="7">
        <v>0</v>
      </c>
    </row>
    <row r="14" spans="2: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2:25">
      <c r="D15" s="9"/>
      <c r="E15" s="9"/>
      <c r="F15" s="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1"/>
    </row>
    <row r="16" spans="2:25">
      <c r="C16" s="90" t="s">
        <v>16</v>
      </c>
      <c r="D16" s="92">
        <f t="shared" ref="D16:J16" si="4">SUM(D6:D13)</f>
        <v>0</v>
      </c>
      <c r="E16" s="92">
        <f t="shared" si="4"/>
        <v>0</v>
      </c>
      <c r="F16" s="92">
        <f t="shared" si="4"/>
        <v>0</v>
      </c>
      <c r="G16" s="92">
        <f t="shared" si="4"/>
        <v>0</v>
      </c>
      <c r="H16" s="92">
        <f t="shared" si="4"/>
        <v>0</v>
      </c>
      <c r="I16" s="92">
        <f t="shared" si="4"/>
        <v>0</v>
      </c>
      <c r="J16" s="92">
        <f t="shared" si="4"/>
        <v>0</v>
      </c>
      <c r="K16" s="92">
        <f t="shared" ref="K16:L16" si="5">SUM(K6:K11)</f>
        <v>0</v>
      </c>
      <c r="L16" s="92">
        <f t="shared" si="5"/>
        <v>0</v>
      </c>
      <c r="M16" s="92">
        <f>SUM(M6:M13)</f>
        <v>0</v>
      </c>
      <c r="N16" s="92">
        <f t="shared" ref="N16:X16" si="6">SUM(N6:N13)</f>
        <v>0</v>
      </c>
      <c r="O16" s="92">
        <f t="shared" si="6"/>
        <v>0</v>
      </c>
      <c r="P16" s="92">
        <f t="shared" si="6"/>
        <v>0</v>
      </c>
      <c r="Q16" s="92">
        <f t="shared" si="6"/>
        <v>0</v>
      </c>
      <c r="R16" s="92">
        <f t="shared" si="6"/>
        <v>0</v>
      </c>
      <c r="S16" s="92">
        <f t="shared" si="6"/>
        <v>0</v>
      </c>
      <c r="T16" s="92">
        <f t="shared" si="6"/>
        <v>0</v>
      </c>
      <c r="U16" s="92">
        <f t="shared" si="6"/>
        <v>0</v>
      </c>
      <c r="V16" s="92">
        <f t="shared" si="6"/>
        <v>0</v>
      </c>
      <c r="W16" s="92">
        <f t="shared" si="6"/>
        <v>0</v>
      </c>
      <c r="X16" s="92">
        <f t="shared" si="6"/>
        <v>0</v>
      </c>
    </row>
    <row r="19" spans="2:24" ht="14.45" customHeight="1">
      <c r="B19" s="127" t="s">
        <v>17</v>
      </c>
      <c r="C19" s="88"/>
      <c r="D19" s="132" t="s">
        <v>1</v>
      </c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93" t="s">
        <v>2</v>
      </c>
      <c r="T19" s="93" t="s">
        <v>3</v>
      </c>
      <c r="U19" s="93" t="s">
        <v>4</v>
      </c>
      <c r="V19" s="93" t="s">
        <v>5</v>
      </c>
      <c r="W19" s="93" t="s">
        <v>6</v>
      </c>
      <c r="X19" s="93" t="s">
        <v>7</v>
      </c>
    </row>
    <row r="20" spans="2:24">
      <c r="B20" s="128"/>
      <c r="C20" s="89"/>
      <c r="D20" s="94">
        <v>44348</v>
      </c>
      <c r="E20" s="94">
        <v>44378</v>
      </c>
      <c r="F20" s="94">
        <v>44409</v>
      </c>
      <c r="G20" s="94">
        <v>44440</v>
      </c>
      <c r="H20" s="94">
        <v>44470</v>
      </c>
      <c r="I20" s="94">
        <v>44501</v>
      </c>
      <c r="J20" s="94">
        <v>44531</v>
      </c>
      <c r="K20" s="94">
        <v>44562</v>
      </c>
      <c r="L20" s="94">
        <v>44593</v>
      </c>
      <c r="M20" s="94">
        <v>44621</v>
      </c>
      <c r="N20" s="94">
        <v>44652</v>
      </c>
      <c r="O20" s="94">
        <v>44682</v>
      </c>
      <c r="P20" s="94"/>
      <c r="Q20" s="94"/>
      <c r="R20" s="94"/>
      <c r="S20" s="93"/>
      <c r="T20" s="93"/>
      <c r="U20" s="93"/>
      <c r="V20" s="93"/>
      <c r="W20" s="93"/>
      <c r="X20" s="93"/>
    </row>
    <row r="21" spans="2:24">
      <c r="B21" s="12"/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</row>
    <row r="22" spans="2:24">
      <c r="B22" s="99"/>
      <c r="C22" s="61" t="s">
        <v>18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f>S22*1.1</f>
        <v>0</v>
      </c>
      <c r="U22" s="14">
        <f>T22*1.1</f>
        <v>0</v>
      </c>
      <c r="V22" s="14">
        <f>U22*1.1</f>
        <v>0</v>
      </c>
      <c r="W22" s="14">
        <f>V22*1.1</f>
        <v>0</v>
      </c>
      <c r="X22" s="14">
        <v>0</v>
      </c>
    </row>
    <row r="23" spans="2:24">
      <c r="B23" s="99"/>
      <c r="C23" s="61" t="s">
        <v>19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</row>
    <row r="24" spans="2:24">
      <c r="B24" s="99"/>
      <c r="C24" s="61" t="s">
        <v>20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</row>
    <row r="25" spans="2:24">
      <c r="B25" s="99"/>
      <c r="C25" s="61" t="s">
        <v>21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f t="shared" ref="T25:W27" si="7">S25*1.1</f>
        <v>0</v>
      </c>
      <c r="U25" s="14">
        <f t="shared" si="7"/>
        <v>0</v>
      </c>
      <c r="V25" s="14">
        <f t="shared" si="7"/>
        <v>0</v>
      </c>
      <c r="W25" s="14">
        <f t="shared" si="7"/>
        <v>0</v>
      </c>
      <c r="X25" s="14">
        <v>0</v>
      </c>
    </row>
    <row r="26" spans="2:24">
      <c r="B26" s="99"/>
      <c r="C26" s="61" t="s">
        <v>22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f t="shared" si="7"/>
        <v>0</v>
      </c>
      <c r="U26" s="14">
        <f t="shared" si="7"/>
        <v>0</v>
      </c>
      <c r="V26" s="14">
        <f t="shared" si="7"/>
        <v>0</v>
      </c>
      <c r="W26" s="14">
        <f t="shared" si="7"/>
        <v>0</v>
      </c>
      <c r="X26" s="14">
        <v>0</v>
      </c>
    </row>
    <row r="27" spans="2:24">
      <c r="B27" s="99"/>
      <c r="C27" s="61" t="s">
        <v>23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f t="shared" si="7"/>
        <v>0</v>
      </c>
      <c r="U27" s="14">
        <f t="shared" si="7"/>
        <v>0</v>
      </c>
      <c r="V27" s="14">
        <f t="shared" si="7"/>
        <v>0</v>
      </c>
      <c r="W27" s="14">
        <f t="shared" si="7"/>
        <v>0</v>
      </c>
      <c r="X27" s="14">
        <v>0</v>
      </c>
    </row>
    <row r="28" spans="2:24">
      <c r="B28" s="99"/>
      <c r="C28" s="61" t="s">
        <v>24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f t="shared" ref="L28:R28" si="8">K28</f>
        <v>0</v>
      </c>
      <c r="M28" s="14">
        <f t="shared" si="8"/>
        <v>0</v>
      </c>
      <c r="N28" s="14">
        <f t="shared" si="8"/>
        <v>0</v>
      </c>
      <c r="O28" s="14">
        <f t="shared" si="8"/>
        <v>0</v>
      </c>
      <c r="P28" s="14">
        <f t="shared" si="8"/>
        <v>0</v>
      </c>
      <c r="Q28" s="14">
        <f t="shared" si="8"/>
        <v>0</v>
      </c>
      <c r="R28" s="14">
        <f t="shared" si="8"/>
        <v>0</v>
      </c>
      <c r="S28" s="14">
        <v>0</v>
      </c>
      <c r="T28" s="14">
        <f>(Q28+R28+S28)*1.1</f>
        <v>0</v>
      </c>
      <c r="U28" s="14">
        <f>T28*1.1</f>
        <v>0</v>
      </c>
      <c r="V28" s="14">
        <f>U28*1.1</f>
        <v>0</v>
      </c>
      <c r="W28" s="14">
        <f>V28*1.1</f>
        <v>0</v>
      </c>
      <c r="X28" s="14">
        <v>0</v>
      </c>
    </row>
    <row r="29" spans="2:24">
      <c r="B29" s="1"/>
      <c r="D29" s="15"/>
      <c r="E29" s="16"/>
      <c r="F29" s="16"/>
      <c r="G29" s="16"/>
      <c r="H29" s="16"/>
      <c r="I29" s="16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r="30" spans="2:24">
      <c r="B30" s="1"/>
      <c r="C30" s="90" t="s">
        <v>25</v>
      </c>
      <c r="D30" s="92">
        <f>SUM(D22:D28)</f>
        <v>0</v>
      </c>
      <c r="E30" s="92">
        <f t="shared" ref="E30:X30" si="9">SUM(E22:E28)</f>
        <v>0</v>
      </c>
      <c r="F30" s="92">
        <f t="shared" si="9"/>
        <v>0</v>
      </c>
      <c r="G30" s="92">
        <f t="shared" si="9"/>
        <v>0</v>
      </c>
      <c r="H30" s="92">
        <f t="shared" si="9"/>
        <v>0</v>
      </c>
      <c r="I30" s="92">
        <f t="shared" si="9"/>
        <v>0</v>
      </c>
      <c r="J30" s="92">
        <f t="shared" si="9"/>
        <v>0</v>
      </c>
      <c r="K30" s="92">
        <f t="shared" si="9"/>
        <v>0</v>
      </c>
      <c r="L30" s="92">
        <f t="shared" si="9"/>
        <v>0</v>
      </c>
      <c r="M30" s="92">
        <f>SUM(M22:M28)</f>
        <v>0</v>
      </c>
      <c r="N30" s="92">
        <f t="shared" si="9"/>
        <v>0</v>
      </c>
      <c r="O30" s="92">
        <f t="shared" si="9"/>
        <v>0</v>
      </c>
      <c r="P30" s="92">
        <f t="shared" si="9"/>
        <v>0</v>
      </c>
      <c r="Q30" s="92">
        <f t="shared" si="9"/>
        <v>0</v>
      </c>
      <c r="R30" s="92">
        <f t="shared" si="9"/>
        <v>0</v>
      </c>
      <c r="S30" s="92">
        <f t="shared" si="9"/>
        <v>0</v>
      </c>
      <c r="T30" s="92">
        <f t="shared" si="9"/>
        <v>0</v>
      </c>
      <c r="U30" s="92">
        <f t="shared" si="9"/>
        <v>0</v>
      </c>
      <c r="V30" s="92">
        <f t="shared" si="9"/>
        <v>0</v>
      </c>
      <c r="W30" s="92">
        <f t="shared" si="9"/>
        <v>0</v>
      </c>
      <c r="X30" s="92">
        <f t="shared" si="9"/>
        <v>0</v>
      </c>
    </row>
    <row r="34" spans="2:25" ht="14.45" customHeight="1">
      <c r="B34" s="129" t="s">
        <v>26</v>
      </c>
      <c r="C34" s="86"/>
      <c r="D34" s="131" t="s">
        <v>1</v>
      </c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93" t="s">
        <v>2</v>
      </c>
      <c r="T34" s="93" t="s">
        <v>3</v>
      </c>
      <c r="U34" s="93" t="s">
        <v>4</v>
      </c>
      <c r="V34" s="93" t="s">
        <v>5</v>
      </c>
      <c r="W34" s="93" t="s">
        <v>6</v>
      </c>
      <c r="X34" s="93" t="s">
        <v>7</v>
      </c>
    </row>
    <row r="35" spans="2:25" ht="16.7" customHeight="1">
      <c r="B35" s="130"/>
      <c r="C35" s="87"/>
      <c r="D35" s="94">
        <v>44348</v>
      </c>
      <c r="E35" s="94">
        <v>44378</v>
      </c>
      <c r="F35" s="94">
        <v>44409</v>
      </c>
      <c r="G35" s="94">
        <v>44440</v>
      </c>
      <c r="H35" s="94">
        <v>44470</v>
      </c>
      <c r="I35" s="94">
        <v>44501</v>
      </c>
      <c r="J35" s="94">
        <v>44531</v>
      </c>
      <c r="K35" s="94">
        <v>44562</v>
      </c>
      <c r="L35" s="94">
        <v>44593</v>
      </c>
      <c r="M35" s="94">
        <v>44621</v>
      </c>
      <c r="N35" s="94">
        <v>44652</v>
      </c>
      <c r="O35" s="94">
        <v>44682</v>
      </c>
      <c r="P35" s="94"/>
      <c r="Q35" s="94"/>
      <c r="R35" s="94"/>
      <c r="S35" s="93"/>
      <c r="T35" s="93"/>
      <c r="U35" s="93"/>
      <c r="V35" s="93"/>
      <c r="W35" s="93"/>
      <c r="X35" s="93"/>
    </row>
    <row r="36" spans="2:25">
      <c r="B36" s="18"/>
      <c r="C36" s="18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</row>
    <row r="37" spans="2:25">
      <c r="B37" s="6"/>
      <c r="C37" s="4" t="s">
        <v>27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f t="shared" ref="L37:R37" si="10">K37</f>
        <v>0</v>
      </c>
      <c r="M37" s="14">
        <f t="shared" si="10"/>
        <v>0</v>
      </c>
      <c r="N37" s="14">
        <v>0</v>
      </c>
      <c r="O37" s="14">
        <v>0</v>
      </c>
      <c r="P37" s="14">
        <v>0</v>
      </c>
      <c r="Q37" s="14">
        <v>0</v>
      </c>
      <c r="R37" s="14">
        <f t="shared" si="10"/>
        <v>0</v>
      </c>
      <c r="S37" s="14">
        <f>R37*12*1.1</f>
        <v>0</v>
      </c>
      <c r="T37" s="14">
        <f>S37*1.1</f>
        <v>0</v>
      </c>
      <c r="U37" s="14">
        <f>T37*1.1</f>
        <v>0</v>
      </c>
      <c r="V37" s="14">
        <f>U37*1.1</f>
        <v>0</v>
      </c>
      <c r="W37" s="14">
        <f>V37*1.1</f>
        <v>0</v>
      </c>
      <c r="X37" s="14">
        <v>0</v>
      </c>
    </row>
    <row r="38" spans="2:25">
      <c r="B38" s="6"/>
      <c r="C38" s="4" t="s">
        <v>28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f t="shared" ref="L38:R45" si="11">K38</f>
        <v>0</v>
      </c>
      <c r="M38" s="14">
        <f t="shared" si="11"/>
        <v>0</v>
      </c>
      <c r="N38" s="14">
        <f t="shared" si="11"/>
        <v>0</v>
      </c>
      <c r="O38" s="14">
        <f t="shared" si="11"/>
        <v>0</v>
      </c>
      <c r="P38" s="14">
        <f t="shared" si="11"/>
        <v>0</v>
      </c>
      <c r="Q38" s="14">
        <f t="shared" si="11"/>
        <v>0</v>
      </c>
      <c r="R38" s="14">
        <f t="shared" si="11"/>
        <v>0</v>
      </c>
      <c r="S38" s="14">
        <f>0</f>
        <v>0</v>
      </c>
      <c r="T38" s="14">
        <v>0</v>
      </c>
      <c r="U38" s="14">
        <f>T38</f>
        <v>0</v>
      </c>
      <c r="V38" s="14">
        <v>0</v>
      </c>
      <c r="W38" s="14">
        <v>0</v>
      </c>
      <c r="X38" s="14">
        <v>0</v>
      </c>
      <c r="Y38" s="97"/>
    </row>
    <row r="39" spans="2:25">
      <c r="B39" s="6"/>
      <c r="C39" s="4" t="s">
        <v>29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f t="shared" si="11"/>
        <v>0</v>
      </c>
      <c r="M39" s="14">
        <f t="shared" si="11"/>
        <v>0</v>
      </c>
      <c r="N39" s="14">
        <v>0</v>
      </c>
      <c r="O39" s="14">
        <f t="shared" si="11"/>
        <v>0</v>
      </c>
      <c r="P39" s="14">
        <f t="shared" si="11"/>
        <v>0</v>
      </c>
      <c r="Q39" s="14">
        <v>0</v>
      </c>
      <c r="R39" s="14">
        <v>0</v>
      </c>
      <c r="S39" s="14">
        <f>R39*12*1.1</f>
        <v>0</v>
      </c>
      <c r="T39" s="14">
        <f t="shared" ref="T39:W40" si="12">S39*1.1</f>
        <v>0</v>
      </c>
      <c r="U39" s="14">
        <f t="shared" si="12"/>
        <v>0</v>
      </c>
      <c r="V39" s="14">
        <f t="shared" si="12"/>
        <v>0</v>
      </c>
      <c r="W39" s="14">
        <f t="shared" si="12"/>
        <v>0</v>
      </c>
      <c r="X39" s="14">
        <v>0</v>
      </c>
      <c r="Y39" s="97"/>
    </row>
    <row r="40" spans="2:25">
      <c r="B40" s="6"/>
      <c r="C40" s="4" t="s">
        <v>30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f t="shared" si="11"/>
        <v>0</v>
      </c>
      <c r="M40" s="14">
        <f t="shared" si="11"/>
        <v>0</v>
      </c>
      <c r="N40" s="14">
        <f t="shared" si="11"/>
        <v>0</v>
      </c>
      <c r="O40" s="14">
        <f t="shared" si="11"/>
        <v>0</v>
      </c>
      <c r="P40" s="14">
        <f t="shared" si="11"/>
        <v>0</v>
      </c>
      <c r="Q40" s="14">
        <f t="shared" si="11"/>
        <v>0</v>
      </c>
      <c r="R40" s="14">
        <v>0</v>
      </c>
      <c r="S40" s="14">
        <v>0</v>
      </c>
      <c r="T40" s="14">
        <f t="shared" si="12"/>
        <v>0</v>
      </c>
      <c r="U40" s="14">
        <f t="shared" si="12"/>
        <v>0</v>
      </c>
      <c r="V40" s="14">
        <f t="shared" si="12"/>
        <v>0</v>
      </c>
      <c r="W40" s="14">
        <f t="shared" si="12"/>
        <v>0</v>
      </c>
      <c r="X40" s="14">
        <v>0</v>
      </c>
      <c r="Y40" s="97"/>
    </row>
    <row r="41" spans="2:25">
      <c r="B41" s="6"/>
      <c r="C41" s="4" t="s">
        <v>31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f t="shared" si="11"/>
        <v>0</v>
      </c>
      <c r="M41" s="14">
        <f t="shared" si="11"/>
        <v>0</v>
      </c>
      <c r="N41" s="14">
        <f t="shared" si="11"/>
        <v>0</v>
      </c>
      <c r="O41" s="14">
        <f t="shared" si="11"/>
        <v>0</v>
      </c>
      <c r="P41" s="14">
        <f t="shared" si="11"/>
        <v>0</v>
      </c>
      <c r="Q41" s="14">
        <v>0</v>
      </c>
      <c r="R41" s="14">
        <f t="shared" si="11"/>
        <v>0</v>
      </c>
      <c r="S41" s="14">
        <v>0</v>
      </c>
      <c r="T41" s="14">
        <f>S41*1.1</f>
        <v>0</v>
      </c>
      <c r="U41" s="14">
        <f>T41*1.1</f>
        <v>0</v>
      </c>
      <c r="V41" s="14">
        <f>U41*1.1</f>
        <v>0</v>
      </c>
      <c r="W41" s="14">
        <f>V41*1.1</f>
        <v>0</v>
      </c>
      <c r="X41" s="14">
        <v>0</v>
      </c>
      <c r="Y41" s="97"/>
    </row>
    <row r="42" spans="2:25">
      <c r="B42" s="6"/>
      <c r="C42" s="4" t="s">
        <v>32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f t="shared" si="11"/>
        <v>0</v>
      </c>
      <c r="M42" s="14">
        <f t="shared" si="11"/>
        <v>0</v>
      </c>
      <c r="N42" s="14">
        <v>0</v>
      </c>
      <c r="O42" s="14">
        <f t="shared" si="11"/>
        <v>0</v>
      </c>
      <c r="P42" s="14">
        <f t="shared" si="11"/>
        <v>0</v>
      </c>
      <c r="Q42" s="14">
        <v>0</v>
      </c>
      <c r="R42" s="14">
        <f t="shared" si="11"/>
        <v>0</v>
      </c>
      <c r="S42" s="14">
        <v>0</v>
      </c>
      <c r="T42" s="14">
        <f t="shared" ref="T42:W45" si="13">S42*1.1</f>
        <v>0</v>
      </c>
      <c r="U42" s="14">
        <f t="shared" si="13"/>
        <v>0</v>
      </c>
      <c r="V42" s="14">
        <f t="shared" si="13"/>
        <v>0</v>
      </c>
      <c r="W42" s="14">
        <f t="shared" si="13"/>
        <v>0</v>
      </c>
      <c r="X42" s="14">
        <v>0</v>
      </c>
      <c r="Y42" s="97"/>
    </row>
    <row r="43" spans="2:25">
      <c r="B43" s="6"/>
      <c r="C43" s="4" t="s">
        <v>33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f t="shared" si="11"/>
        <v>0</v>
      </c>
      <c r="M43" s="14">
        <f t="shared" si="11"/>
        <v>0</v>
      </c>
      <c r="N43" s="14">
        <v>0</v>
      </c>
      <c r="O43" s="14">
        <f t="shared" si="11"/>
        <v>0</v>
      </c>
      <c r="P43" s="14">
        <f t="shared" si="11"/>
        <v>0</v>
      </c>
      <c r="Q43" s="14">
        <v>0</v>
      </c>
      <c r="R43" s="14">
        <f t="shared" si="11"/>
        <v>0</v>
      </c>
      <c r="S43" s="14">
        <v>0</v>
      </c>
      <c r="T43" s="14">
        <f t="shared" si="13"/>
        <v>0</v>
      </c>
      <c r="U43" s="14">
        <f t="shared" si="13"/>
        <v>0</v>
      </c>
      <c r="V43" s="14">
        <f t="shared" si="13"/>
        <v>0</v>
      </c>
      <c r="W43" s="14">
        <f t="shared" si="13"/>
        <v>0</v>
      </c>
      <c r="X43" s="14">
        <v>0</v>
      </c>
      <c r="Y43" s="97"/>
    </row>
    <row r="44" spans="2:25">
      <c r="B44" s="6"/>
      <c r="C44" s="4" t="s">
        <v>34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f t="shared" si="11"/>
        <v>0</v>
      </c>
      <c r="M44" s="14">
        <v>0</v>
      </c>
      <c r="N44" s="14">
        <v>0</v>
      </c>
      <c r="O44" s="14">
        <v>0</v>
      </c>
      <c r="P44" s="14">
        <f t="shared" si="11"/>
        <v>0</v>
      </c>
      <c r="Q44" s="14">
        <f t="shared" si="11"/>
        <v>0</v>
      </c>
      <c r="R44" s="14">
        <f t="shared" si="11"/>
        <v>0</v>
      </c>
      <c r="S44" s="14">
        <f>R44*12*1.1</f>
        <v>0</v>
      </c>
      <c r="T44" s="14">
        <f t="shared" si="13"/>
        <v>0</v>
      </c>
      <c r="U44" s="14">
        <f t="shared" si="13"/>
        <v>0</v>
      </c>
      <c r="V44" s="14">
        <f t="shared" si="13"/>
        <v>0</v>
      </c>
      <c r="W44" s="14">
        <f t="shared" si="13"/>
        <v>0</v>
      </c>
      <c r="X44" s="14">
        <v>0</v>
      </c>
      <c r="Y44" s="97"/>
    </row>
    <row r="45" spans="2:25">
      <c r="B45" s="6"/>
      <c r="C45" s="4" t="s">
        <v>35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f t="shared" si="11"/>
        <v>0</v>
      </c>
      <c r="M45" s="14">
        <v>0</v>
      </c>
      <c r="N45" s="14">
        <f>M45</f>
        <v>0</v>
      </c>
      <c r="O45" s="14">
        <f t="shared" si="11"/>
        <v>0</v>
      </c>
      <c r="P45" s="14">
        <f t="shared" si="11"/>
        <v>0</v>
      </c>
      <c r="Q45" s="14">
        <v>0</v>
      </c>
      <c r="R45" s="14">
        <f t="shared" si="11"/>
        <v>0</v>
      </c>
      <c r="S45" s="14">
        <f>R45*12*1.1</f>
        <v>0</v>
      </c>
      <c r="T45" s="14">
        <f t="shared" si="13"/>
        <v>0</v>
      </c>
      <c r="U45" s="14">
        <f t="shared" si="13"/>
        <v>0</v>
      </c>
      <c r="V45" s="14">
        <f t="shared" si="13"/>
        <v>0</v>
      </c>
      <c r="W45" s="14">
        <f t="shared" si="13"/>
        <v>0</v>
      </c>
      <c r="X45" s="14">
        <v>0</v>
      </c>
      <c r="Y45" s="97"/>
    </row>
    <row r="46" spans="2:25">
      <c r="D46" s="20"/>
      <c r="E46" s="20"/>
      <c r="F46" s="20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2:25">
      <c r="C47" s="90" t="s">
        <v>36</v>
      </c>
      <c r="D47" s="92">
        <f t="shared" ref="D47:X47" si="14">SUM(D37:D45)</f>
        <v>0</v>
      </c>
      <c r="E47" s="92">
        <f t="shared" si="14"/>
        <v>0</v>
      </c>
      <c r="F47" s="92">
        <f t="shared" si="14"/>
        <v>0</v>
      </c>
      <c r="G47" s="92">
        <f t="shared" si="14"/>
        <v>0</v>
      </c>
      <c r="H47" s="92">
        <f t="shared" si="14"/>
        <v>0</v>
      </c>
      <c r="I47" s="92">
        <f t="shared" si="14"/>
        <v>0</v>
      </c>
      <c r="J47" s="92">
        <f t="shared" si="14"/>
        <v>0</v>
      </c>
      <c r="K47" s="92">
        <f t="shared" si="14"/>
        <v>0</v>
      </c>
      <c r="L47" s="92">
        <f t="shared" si="14"/>
        <v>0</v>
      </c>
      <c r="M47" s="92">
        <f t="shared" si="14"/>
        <v>0</v>
      </c>
      <c r="N47" s="92">
        <f t="shared" si="14"/>
        <v>0</v>
      </c>
      <c r="O47" s="92">
        <f t="shared" si="14"/>
        <v>0</v>
      </c>
      <c r="P47" s="92">
        <f t="shared" si="14"/>
        <v>0</v>
      </c>
      <c r="Q47" s="92">
        <f t="shared" si="14"/>
        <v>0</v>
      </c>
      <c r="R47" s="92">
        <f t="shared" si="14"/>
        <v>0</v>
      </c>
      <c r="S47" s="92">
        <f t="shared" si="14"/>
        <v>0</v>
      </c>
      <c r="T47" s="92">
        <f t="shared" si="14"/>
        <v>0</v>
      </c>
      <c r="U47" s="92">
        <f t="shared" si="14"/>
        <v>0</v>
      </c>
      <c r="V47" s="92">
        <f t="shared" si="14"/>
        <v>0</v>
      </c>
      <c r="W47" s="92">
        <f t="shared" si="14"/>
        <v>0</v>
      </c>
      <c r="X47" s="92">
        <f t="shared" si="14"/>
        <v>0</v>
      </c>
    </row>
    <row r="50" spans="2:24" ht="14.45" customHeight="1">
      <c r="B50" s="127" t="s">
        <v>37</v>
      </c>
      <c r="C50" s="86"/>
      <c r="D50" s="132" t="s">
        <v>1</v>
      </c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93" t="s">
        <v>2</v>
      </c>
      <c r="T50" s="93" t="s">
        <v>3</v>
      </c>
      <c r="U50" s="93" t="s">
        <v>4</v>
      </c>
      <c r="V50" s="93" t="s">
        <v>5</v>
      </c>
      <c r="W50" s="93" t="s">
        <v>6</v>
      </c>
      <c r="X50" s="93" t="s">
        <v>7</v>
      </c>
    </row>
    <row r="51" spans="2:24">
      <c r="B51" s="128"/>
      <c r="C51" s="87"/>
      <c r="D51" s="94">
        <v>44348</v>
      </c>
      <c r="E51" s="94">
        <v>44378</v>
      </c>
      <c r="F51" s="94">
        <v>44409</v>
      </c>
      <c r="G51" s="94">
        <v>44440</v>
      </c>
      <c r="H51" s="94">
        <v>44470</v>
      </c>
      <c r="I51" s="94">
        <v>44501</v>
      </c>
      <c r="J51" s="94">
        <v>44531</v>
      </c>
      <c r="K51" s="94">
        <v>44562</v>
      </c>
      <c r="L51" s="94">
        <v>44593</v>
      </c>
      <c r="M51" s="94">
        <v>44621</v>
      </c>
      <c r="N51" s="94">
        <v>44652</v>
      </c>
      <c r="O51" s="94">
        <v>44682</v>
      </c>
      <c r="P51" s="94"/>
      <c r="Q51" s="94"/>
      <c r="R51" s="94"/>
      <c r="S51" s="93"/>
      <c r="T51" s="93"/>
      <c r="U51" s="93"/>
      <c r="V51" s="93"/>
      <c r="W51" s="93"/>
      <c r="X51" s="93"/>
    </row>
    <row r="52" spans="2:24">
      <c r="B52" s="18"/>
      <c r="C52" s="18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</row>
    <row r="53" spans="2:24">
      <c r="B53" s="6"/>
      <c r="C53" s="91" t="s">
        <v>38</v>
      </c>
      <c r="D53" s="92">
        <f>SUM(D54:D57)</f>
        <v>0</v>
      </c>
      <c r="E53" s="92">
        <f t="shared" ref="E53:X53" si="15">SUM(E54:E57)</f>
        <v>0</v>
      </c>
      <c r="F53" s="92">
        <f t="shared" si="15"/>
        <v>0</v>
      </c>
      <c r="G53" s="92">
        <f t="shared" si="15"/>
        <v>0</v>
      </c>
      <c r="H53" s="92">
        <f t="shared" si="15"/>
        <v>0</v>
      </c>
      <c r="I53" s="92">
        <f t="shared" si="15"/>
        <v>0</v>
      </c>
      <c r="J53" s="92">
        <f t="shared" si="15"/>
        <v>0</v>
      </c>
      <c r="K53" s="92">
        <f t="shared" si="15"/>
        <v>0</v>
      </c>
      <c r="L53" s="92">
        <f t="shared" si="15"/>
        <v>0</v>
      </c>
      <c r="M53" s="92">
        <f t="shared" si="15"/>
        <v>0</v>
      </c>
      <c r="N53" s="92">
        <f t="shared" si="15"/>
        <v>0</v>
      </c>
      <c r="O53" s="92">
        <f t="shared" si="15"/>
        <v>0</v>
      </c>
      <c r="P53" s="92">
        <f t="shared" si="15"/>
        <v>0</v>
      </c>
      <c r="Q53" s="92">
        <f t="shared" si="15"/>
        <v>0</v>
      </c>
      <c r="R53" s="92">
        <f t="shared" si="15"/>
        <v>0</v>
      </c>
      <c r="S53" s="92">
        <f t="shared" si="15"/>
        <v>0</v>
      </c>
      <c r="T53" s="92">
        <f t="shared" si="15"/>
        <v>0</v>
      </c>
      <c r="U53" s="92">
        <f t="shared" si="15"/>
        <v>0</v>
      </c>
      <c r="V53" s="92">
        <f t="shared" si="15"/>
        <v>0</v>
      </c>
      <c r="W53" s="92">
        <f t="shared" si="15"/>
        <v>0</v>
      </c>
      <c r="X53" s="92">
        <f t="shared" si="15"/>
        <v>0</v>
      </c>
    </row>
    <row r="54" spans="2:24">
      <c r="B54" s="6"/>
      <c r="C54" s="22" t="s">
        <v>39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f t="shared" ref="L54:R56" si="16">K54</f>
        <v>0</v>
      </c>
      <c r="M54" s="14">
        <f t="shared" si="16"/>
        <v>0</v>
      </c>
      <c r="N54" s="14">
        <f t="shared" si="16"/>
        <v>0</v>
      </c>
      <c r="O54" s="14">
        <f t="shared" si="16"/>
        <v>0</v>
      </c>
      <c r="P54" s="14">
        <f t="shared" si="16"/>
        <v>0</v>
      </c>
      <c r="Q54" s="14">
        <v>0</v>
      </c>
      <c r="R54" s="14">
        <f t="shared" si="16"/>
        <v>0</v>
      </c>
      <c r="S54" s="14">
        <f>R54*12*1.1</f>
        <v>0</v>
      </c>
      <c r="T54" s="14">
        <f t="shared" ref="T54:W56" si="17">S54*1.1</f>
        <v>0</v>
      </c>
      <c r="U54" s="14">
        <f t="shared" si="17"/>
        <v>0</v>
      </c>
      <c r="V54" s="14">
        <f t="shared" si="17"/>
        <v>0</v>
      </c>
      <c r="W54" s="14">
        <f t="shared" si="17"/>
        <v>0</v>
      </c>
      <c r="X54" s="14">
        <v>0</v>
      </c>
    </row>
    <row r="55" spans="2:24">
      <c r="B55" s="6"/>
      <c r="C55" s="22" t="s">
        <v>39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f t="shared" si="16"/>
        <v>0</v>
      </c>
      <c r="M55" s="14">
        <f t="shared" si="16"/>
        <v>0</v>
      </c>
      <c r="N55" s="14">
        <f t="shared" si="16"/>
        <v>0</v>
      </c>
      <c r="O55" s="14">
        <f t="shared" si="16"/>
        <v>0</v>
      </c>
      <c r="P55" s="14">
        <f t="shared" si="16"/>
        <v>0</v>
      </c>
      <c r="Q55" s="14">
        <v>0</v>
      </c>
      <c r="R55" s="14">
        <f t="shared" si="16"/>
        <v>0</v>
      </c>
      <c r="S55" s="14">
        <f>R55*12*1.1</f>
        <v>0</v>
      </c>
      <c r="T55" s="14">
        <f t="shared" si="17"/>
        <v>0</v>
      </c>
      <c r="U55" s="14">
        <f t="shared" si="17"/>
        <v>0</v>
      </c>
      <c r="V55" s="14">
        <f t="shared" si="17"/>
        <v>0</v>
      </c>
      <c r="W55" s="14">
        <f t="shared" si="17"/>
        <v>0</v>
      </c>
      <c r="X55" s="14">
        <v>0</v>
      </c>
    </row>
    <row r="56" spans="2:24">
      <c r="B56" s="6"/>
      <c r="C56" s="22" t="s">
        <v>40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f t="shared" si="16"/>
        <v>0</v>
      </c>
      <c r="M56" s="14">
        <f t="shared" si="16"/>
        <v>0</v>
      </c>
      <c r="N56" s="14">
        <f t="shared" si="16"/>
        <v>0</v>
      </c>
      <c r="O56" s="14">
        <f t="shared" si="16"/>
        <v>0</v>
      </c>
      <c r="P56" s="14">
        <f t="shared" si="16"/>
        <v>0</v>
      </c>
      <c r="Q56" s="14">
        <v>0</v>
      </c>
      <c r="R56" s="14">
        <f t="shared" si="16"/>
        <v>0</v>
      </c>
      <c r="S56" s="14">
        <f>R56*12*1.1</f>
        <v>0</v>
      </c>
      <c r="T56" s="14">
        <f t="shared" si="17"/>
        <v>0</v>
      </c>
      <c r="U56" s="14">
        <f t="shared" si="17"/>
        <v>0</v>
      </c>
      <c r="V56" s="14">
        <f t="shared" si="17"/>
        <v>0</v>
      </c>
      <c r="W56" s="14">
        <f t="shared" si="17"/>
        <v>0</v>
      </c>
      <c r="X56" s="14">
        <v>0</v>
      </c>
    </row>
    <row r="65" spans="19:19">
      <c r="S65" s="96"/>
    </row>
  </sheetData>
  <mergeCells count="8">
    <mergeCell ref="B3:B4"/>
    <mergeCell ref="B19:B20"/>
    <mergeCell ref="B34:B35"/>
    <mergeCell ref="B50:B51"/>
    <mergeCell ref="D3:R3"/>
    <mergeCell ref="D19:R19"/>
    <mergeCell ref="D34:R34"/>
    <mergeCell ref="D50:R50"/>
  </mergeCells>
  <phoneticPr fontId="18" type="noConversion"/>
  <pageMargins left="0.7" right="0.7" top="0.75" bottom="0.75" header="0.3" footer="0.3"/>
  <pageSetup paperSize="9" orientation="portrait" horizontalDpi="1200" verticalDpi="1200"/>
  <ignoredErrors>
    <ignoredError sqref="S38 U38" formula="1"/>
    <ignoredError sqref="K16" formulaRange="1"/>
    <ignoredError sqref="D16:J16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1"/>
  <sheetViews>
    <sheetView showGridLines="0" topLeftCell="A24" workbookViewId="0">
      <selection activeCell="B53" sqref="B53"/>
    </sheetView>
  </sheetViews>
  <sheetFormatPr defaultColWidth="0" defaultRowHeight="11.1"/>
  <cols>
    <col min="1" max="1" width="54.42578125" style="100" bestFit="1" customWidth="1"/>
    <col min="2" max="8" width="10.7109375" style="101" customWidth="1"/>
    <col min="9" max="9" width="2.140625" style="101" customWidth="1"/>
    <col min="10" max="10" width="8.85546875" style="101" customWidth="1"/>
    <col min="11" max="12" width="0" style="101" hidden="1" customWidth="1"/>
    <col min="13" max="16384" width="8.85546875" style="101" hidden="1"/>
  </cols>
  <sheetData>
    <row r="1" spans="1:9" hidden="1">
      <c r="A1" s="100" t="s">
        <v>41</v>
      </c>
    </row>
    <row r="2" spans="1:9" hidden="1">
      <c r="A2" s="100">
        <v>60</v>
      </c>
    </row>
    <row r="3" spans="1:9" hidden="1">
      <c r="A3" s="100">
        <v>40000000</v>
      </c>
    </row>
    <row r="4" spans="1:9" hidden="1">
      <c r="A4" s="100">
        <f>A3</f>
        <v>40000000</v>
      </c>
    </row>
    <row r="5" spans="1:9" hidden="1">
      <c r="A5" s="100">
        <f>SUM(A2:A4)</f>
        <v>80000060</v>
      </c>
    </row>
    <row r="6" spans="1:9" hidden="1"/>
    <row r="7" spans="1:9" hidden="1"/>
    <row r="8" spans="1:9">
      <c r="A8" s="134" t="s">
        <v>42</v>
      </c>
      <c r="B8" s="133" t="s">
        <v>43</v>
      </c>
      <c r="C8" s="133" t="s">
        <v>2</v>
      </c>
      <c r="D8" s="133" t="s">
        <v>3</v>
      </c>
      <c r="E8" s="133" t="s">
        <v>4</v>
      </c>
      <c r="F8" s="133" t="s">
        <v>5</v>
      </c>
      <c r="G8" s="133" t="s">
        <v>6</v>
      </c>
      <c r="H8" s="133" t="s">
        <v>7</v>
      </c>
      <c r="I8" s="102"/>
    </row>
    <row r="9" spans="1:9">
      <c r="A9" s="134"/>
      <c r="B9" s="133"/>
      <c r="C9" s="133"/>
      <c r="D9" s="133"/>
      <c r="E9" s="133"/>
      <c r="F9" s="133"/>
      <c r="G9" s="133"/>
      <c r="H9" s="133"/>
      <c r="I9" s="102"/>
    </row>
    <row r="10" spans="1:9">
      <c r="A10" s="103" t="s">
        <v>0</v>
      </c>
      <c r="B10" s="104">
        <f>SUM(B11:B16)</f>
        <v>0</v>
      </c>
      <c r="C10" s="104">
        <f>SUM(C11:C17)</f>
        <v>0</v>
      </c>
      <c r="D10" s="104">
        <f>SUM(D11:D17)</f>
        <v>0</v>
      </c>
      <c r="E10" s="104">
        <f t="shared" ref="E10:H10" si="0">SUM(E11:E17)</f>
        <v>0</v>
      </c>
      <c r="F10" s="104">
        <f t="shared" si="0"/>
        <v>0</v>
      </c>
      <c r="G10" s="104">
        <f t="shared" si="0"/>
        <v>0</v>
      </c>
      <c r="H10" s="104">
        <f t="shared" si="0"/>
        <v>0</v>
      </c>
      <c r="I10" s="102"/>
    </row>
    <row r="11" spans="1:9">
      <c r="A11" s="105" t="s">
        <v>8</v>
      </c>
      <c r="B11" s="106">
        <f>SUM('Input - Income Statement'!D6:O6)</f>
        <v>0</v>
      </c>
      <c r="C11" s="106">
        <f>SUM('Input - Income Statement'!K6:R6)</f>
        <v>0</v>
      </c>
      <c r="D11" s="106">
        <f>'Input - Income Statement'!S6</f>
        <v>0</v>
      </c>
      <c r="E11" s="106">
        <f>'Input - Income Statement'!T6</f>
        <v>0</v>
      </c>
      <c r="F11" s="106">
        <f>'Input - Income Statement'!U6</f>
        <v>0</v>
      </c>
      <c r="G11" s="106">
        <f>'Input - Income Statement'!V6</f>
        <v>0</v>
      </c>
      <c r="H11" s="106">
        <f>'Input - Income Statement'!W6</f>
        <v>0</v>
      </c>
      <c r="I11" s="102"/>
    </row>
    <row r="12" spans="1:9">
      <c r="A12" s="105" t="s">
        <v>9</v>
      </c>
      <c r="B12" s="106">
        <f>SUM('Input - Income Statement'!D7:O7)</f>
        <v>0</v>
      </c>
      <c r="C12" s="106">
        <f>SUM('Input - Income Statement'!K7:R7)</f>
        <v>0</v>
      </c>
      <c r="D12" s="106">
        <f>'Input - Income Statement'!S7</f>
        <v>0</v>
      </c>
      <c r="E12" s="106">
        <f>'Input - Income Statement'!T7</f>
        <v>0</v>
      </c>
      <c r="F12" s="106">
        <f>'Input - Income Statement'!U7</f>
        <v>0</v>
      </c>
      <c r="G12" s="106">
        <f>'Input - Income Statement'!V7</f>
        <v>0</v>
      </c>
      <c r="H12" s="106">
        <f>'Input - Income Statement'!W7</f>
        <v>0</v>
      </c>
      <c r="I12" s="102"/>
    </row>
    <row r="13" spans="1:9">
      <c r="A13" s="105" t="s">
        <v>10</v>
      </c>
      <c r="B13" s="106">
        <f>SUM('Input - Income Statement'!D8:O8)</f>
        <v>0</v>
      </c>
      <c r="C13" s="106">
        <f>SUM('Input - Income Statement'!K8:R8)</f>
        <v>0</v>
      </c>
      <c r="D13" s="106">
        <f>'Input - Income Statement'!S8</f>
        <v>0</v>
      </c>
      <c r="E13" s="106">
        <f>'Input - Income Statement'!T8</f>
        <v>0</v>
      </c>
      <c r="F13" s="106">
        <f>'Input - Income Statement'!U8</f>
        <v>0</v>
      </c>
      <c r="G13" s="106">
        <f>'Input - Income Statement'!V8</f>
        <v>0</v>
      </c>
      <c r="H13" s="106">
        <f>'Input - Income Statement'!W8</f>
        <v>0</v>
      </c>
      <c r="I13" s="102"/>
    </row>
    <row r="14" spans="1:9">
      <c r="A14" s="105" t="s">
        <v>11</v>
      </c>
      <c r="B14" s="106">
        <f>SUM('Input - Income Statement'!D9:O9)</f>
        <v>0</v>
      </c>
      <c r="C14" s="106">
        <f>SUM('Input - Income Statement'!K9:R9)</f>
        <v>0</v>
      </c>
      <c r="D14" s="106">
        <f>'Input - Income Statement'!S9</f>
        <v>0</v>
      </c>
      <c r="E14" s="106">
        <f>'Input - Income Statement'!T9</f>
        <v>0</v>
      </c>
      <c r="F14" s="106">
        <f>'Input - Income Statement'!U9</f>
        <v>0</v>
      </c>
      <c r="G14" s="106">
        <f>'Input - Income Statement'!V9</f>
        <v>0</v>
      </c>
      <c r="H14" s="106">
        <f>'Input - Income Statement'!W9</f>
        <v>0</v>
      </c>
      <c r="I14" s="102"/>
    </row>
    <row r="15" spans="1:9">
      <c r="A15" s="105" t="s">
        <v>12</v>
      </c>
      <c r="B15" s="106">
        <f>SUM('Input - Income Statement'!D10:O10)</f>
        <v>0</v>
      </c>
      <c r="C15" s="106">
        <f>SUM('Input - Income Statement'!K10:R10)</f>
        <v>0</v>
      </c>
      <c r="D15" s="106">
        <f>'Input - Income Statement'!S10</f>
        <v>0</v>
      </c>
      <c r="E15" s="106">
        <f>'Input - Income Statement'!T10</f>
        <v>0</v>
      </c>
      <c r="F15" s="106">
        <f>'Input - Income Statement'!U10</f>
        <v>0</v>
      </c>
      <c r="G15" s="106">
        <f>'Input - Income Statement'!V10</f>
        <v>0</v>
      </c>
      <c r="H15" s="106">
        <f>'Input - Income Statement'!W10</f>
        <v>0</v>
      </c>
      <c r="I15" s="102"/>
    </row>
    <row r="16" spans="1:9">
      <c r="A16" s="105" t="s">
        <v>13</v>
      </c>
      <c r="B16" s="106">
        <f>SUM('Input - Income Statement'!D11:O11)</f>
        <v>0</v>
      </c>
      <c r="C16" s="106">
        <f>SUM('Input - Income Statement'!K11:R11)</f>
        <v>0</v>
      </c>
      <c r="D16" s="106">
        <f>'Input - Income Statement'!S11</f>
        <v>0</v>
      </c>
      <c r="E16" s="106">
        <f>'Input - Income Statement'!T11</f>
        <v>0</v>
      </c>
      <c r="F16" s="106">
        <f>'Input - Income Statement'!U11</f>
        <v>0</v>
      </c>
      <c r="G16" s="106">
        <f>'Input - Income Statement'!V11</f>
        <v>0</v>
      </c>
      <c r="H16" s="106">
        <f>'Input - Income Statement'!W11</f>
        <v>0</v>
      </c>
      <c r="I16" s="102"/>
    </row>
    <row r="17" spans="1:9">
      <c r="A17" s="105" t="s">
        <v>14</v>
      </c>
      <c r="B17" s="106">
        <f>SUM('Input - Income Statement'!D12:O12)</f>
        <v>0</v>
      </c>
      <c r="C17" s="106">
        <f>SUM('Input - Income Statement'!K13:R13)</f>
        <v>0</v>
      </c>
      <c r="D17" s="106">
        <f>'Input - Income Statement'!S13</f>
        <v>0</v>
      </c>
      <c r="E17" s="106">
        <f>'Input - Income Statement'!T13</f>
        <v>0</v>
      </c>
      <c r="F17" s="106">
        <f>'Input - Income Statement'!U13</f>
        <v>0</v>
      </c>
      <c r="G17" s="106">
        <f>'Input - Income Statement'!V13</f>
        <v>0</v>
      </c>
      <c r="H17" s="106">
        <f>'Input - Income Statement'!W13</f>
        <v>0</v>
      </c>
      <c r="I17" s="102"/>
    </row>
    <row r="18" spans="1:9">
      <c r="A18" s="105"/>
      <c r="B18" s="107"/>
      <c r="C18" s="107"/>
      <c r="D18" s="107"/>
      <c r="E18" s="107"/>
      <c r="F18" s="107"/>
      <c r="G18" s="107"/>
      <c r="H18" s="107"/>
      <c r="I18" s="102"/>
    </row>
    <row r="19" spans="1:9">
      <c r="A19" s="103" t="s">
        <v>44</v>
      </c>
      <c r="B19" s="104">
        <f>SUM(B20:B26)</f>
        <v>0</v>
      </c>
      <c r="C19" s="104">
        <f>SUM(C20:C26)</f>
        <v>0</v>
      </c>
      <c r="D19" s="104">
        <f t="shared" ref="D19:H19" si="1">SUM(D20:D26)</f>
        <v>0</v>
      </c>
      <c r="E19" s="104">
        <f t="shared" si="1"/>
        <v>0</v>
      </c>
      <c r="F19" s="104">
        <f t="shared" si="1"/>
        <v>0</v>
      </c>
      <c r="G19" s="104">
        <f t="shared" si="1"/>
        <v>0</v>
      </c>
      <c r="H19" s="104">
        <f t="shared" si="1"/>
        <v>0</v>
      </c>
      <c r="I19" s="102"/>
    </row>
    <row r="20" spans="1:9">
      <c r="A20" s="105" t="s">
        <v>45</v>
      </c>
      <c r="B20" s="106">
        <f>SUM('Input - Income Statement'!D22:O22)</f>
        <v>0</v>
      </c>
      <c r="C20" s="106">
        <f>'Input - Income Statement'!O22</f>
        <v>0</v>
      </c>
      <c r="D20" s="106">
        <f>'Input - Income Statement'!S22</f>
        <v>0</v>
      </c>
      <c r="E20" s="106">
        <f>'Input - Income Statement'!T22</f>
        <v>0</v>
      </c>
      <c r="F20" s="106">
        <f>'Input - Income Statement'!U22</f>
        <v>0</v>
      </c>
      <c r="G20" s="106">
        <f>'Input - Income Statement'!V22</f>
        <v>0</v>
      </c>
      <c r="H20" s="106">
        <f>'Input - Income Statement'!W22</f>
        <v>0</v>
      </c>
      <c r="I20" s="102"/>
    </row>
    <row r="21" spans="1:9">
      <c r="A21" s="105" t="s">
        <v>19</v>
      </c>
      <c r="B21" s="106">
        <f>SUM('Input - Income Statement'!D23:O23)</f>
        <v>0</v>
      </c>
      <c r="C21" s="106">
        <f>'Input - Income Statement'!O23</f>
        <v>0</v>
      </c>
      <c r="D21" s="106">
        <f>'Input - Income Statement'!S23</f>
        <v>0</v>
      </c>
      <c r="E21" s="106">
        <f>'Input - Income Statement'!T23</f>
        <v>0</v>
      </c>
      <c r="F21" s="106">
        <f>'Input - Income Statement'!U23</f>
        <v>0</v>
      </c>
      <c r="G21" s="106">
        <f>'Input - Income Statement'!V23</f>
        <v>0</v>
      </c>
      <c r="H21" s="106">
        <f>'Input - Income Statement'!W23</f>
        <v>0</v>
      </c>
      <c r="I21" s="102"/>
    </row>
    <row r="22" spans="1:9">
      <c r="A22" s="105" t="s">
        <v>46</v>
      </c>
      <c r="B22" s="106">
        <f>SUM('Input - Income Statement'!D24:O24)</f>
        <v>0</v>
      </c>
      <c r="C22" s="106">
        <f>'Input - Income Statement'!O24</f>
        <v>0</v>
      </c>
      <c r="D22" s="106">
        <f>'Input - Income Statement'!S24</f>
        <v>0</v>
      </c>
      <c r="E22" s="106">
        <f>'Input - Income Statement'!T24</f>
        <v>0</v>
      </c>
      <c r="F22" s="106">
        <f>'Input - Income Statement'!U24</f>
        <v>0</v>
      </c>
      <c r="G22" s="106">
        <f>'Input - Income Statement'!V24</f>
        <v>0</v>
      </c>
      <c r="H22" s="106">
        <f>'Input - Income Statement'!W24</f>
        <v>0</v>
      </c>
      <c r="I22" s="102"/>
    </row>
    <row r="23" spans="1:9">
      <c r="A23" s="105" t="s">
        <v>47</v>
      </c>
      <c r="B23" s="106">
        <f>SUM('Input - Income Statement'!D25:O25)</f>
        <v>0</v>
      </c>
      <c r="C23" s="106">
        <f>'Input - Income Statement'!P25</f>
        <v>0</v>
      </c>
      <c r="D23" s="106">
        <f>'Input - Income Statement'!S25</f>
        <v>0</v>
      </c>
      <c r="E23" s="106">
        <f>'Input - Income Statement'!T25</f>
        <v>0</v>
      </c>
      <c r="F23" s="106">
        <f>'Input - Income Statement'!U25</f>
        <v>0</v>
      </c>
      <c r="G23" s="106">
        <f>'Input - Income Statement'!V25</f>
        <v>0</v>
      </c>
      <c r="H23" s="106">
        <f>'Input - Income Statement'!W25</f>
        <v>0</v>
      </c>
      <c r="I23" s="102"/>
    </row>
    <row r="24" spans="1:9">
      <c r="A24" s="105" t="s">
        <v>48</v>
      </c>
      <c r="B24" s="106">
        <f>SUM('Input - Income Statement'!D26:O26)</f>
        <v>0</v>
      </c>
      <c r="C24" s="106">
        <f>'Input - Income Statement'!P26</f>
        <v>0</v>
      </c>
      <c r="D24" s="106">
        <f>'Input - Income Statement'!S26</f>
        <v>0</v>
      </c>
      <c r="E24" s="106">
        <f>'Input - Income Statement'!T26</f>
        <v>0</v>
      </c>
      <c r="F24" s="106">
        <f>'Input - Income Statement'!U26</f>
        <v>0</v>
      </c>
      <c r="G24" s="106">
        <f>'Input - Income Statement'!V26</f>
        <v>0</v>
      </c>
      <c r="H24" s="106">
        <f>'Input - Income Statement'!W26</f>
        <v>0</v>
      </c>
      <c r="I24" s="102"/>
    </row>
    <row r="25" spans="1:9">
      <c r="A25" s="105" t="s">
        <v>49</v>
      </c>
      <c r="B25" s="106">
        <f>SUM('Input - Income Statement'!D27:O27)</f>
        <v>0</v>
      </c>
      <c r="C25" s="106">
        <f>'Input - Income Statement'!P27</f>
        <v>0</v>
      </c>
      <c r="D25" s="106">
        <f>'Input - Income Statement'!S27</f>
        <v>0</v>
      </c>
      <c r="E25" s="106">
        <f>'Input - Income Statement'!T27</f>
        <v>0</v>
      </c>
      <c r="F25" s="106">
        <f>'Input - Income Statement'!U27</f>
        <v>0</v>
      </c>
      <c r="G25" s="106">
        <f>'Input - Income Statement'!V27</f>
        <v>0</v>
      </c>
      <c r="H25" s="106">
        <f>'Input - Income Statement'!W27</f>
        <v>0</v>
      </c>
      <c r="I25" s="102"/>
    </row>
    <row r="26" spans="1:9">
      <c r="A26" s="105" t="s">
        <v>50</v>
      </c>
      <c r="B26" s="106">
        <f>SUM('Input - Income Statement'!D28:O28)</f>
        <v>0</v>
      </c>
      <c r="C26" s="106">
        <f>SUM('Input - Income Statement'!G28:R28)</f>
        <v>0</v>
      </c>
      <c r="D26" s="106">
        <f>'Input - Income Statement'!S28</f>
        <v>0</v>
      </c>
      <c r="E26" s="106">
        <f>'Input - Income Statement'!T28</f>
        <v>0</v>
      </c>
      <c r="F26" s="106">
        <f>'Input - Income Statement'!U28</f>
        <v>0</v>
      </c>
      <c r="G26" s="106">
        <f>'Input - Income Statement'!V28</f>
        <v>0</v>
      </c>
      <c r="H26" s="106">
        <f>'Input - Income Statement'!W28</f>
        <v>0</v>
      </c>
      <c r="I26" s="102"/>
    </row>
    <row r="27" spans="1:9">
      <c r="A27" s="105"/>
      <c r="B27" s="107"/>
      <c r="C27" s="107"/>
      <c r="D27" s="107"/>
      <c r="E27" s="107"/>
      <c r="F27" s="107"/>
      <c r="G27" s="107"/>
      <c r="H27" s="107"/>
      <c r="I27" s="102"/>
    </row>
    <row r="28" spans="1:9">
      <c r="A28" s="108" t="s">
        <v>51</v>
      </c>
      <c r="B28" s="109">
        <f>B10+B19</f>
        <v>0</v>
      </c>
      <c r="C28" s="109">
        <f t="shared" ref="C28:H28" si="2">C10-C19</f>
        <v>0</v>
      </c>
      <c r="D28" s="109">
        <f t="shared" si="2"/>
        <v>0</v>
      </c>
      <c r="E28" s="109">
        <f t="shared" si="2"/>
        <v>0</v>
      </c>
      <c r="F28" s="109">
        <f t="shared" si="2"/>
        <v>0</v>
      </c>
      <c r="G28" s="109">
        <f t="shared" si="2"/>
        <v>0</v>
      </c>
      <c r="H28" s="109">
        <f t="shared" si="2"/>
        <v>0</v>
      </c>
      <c r="I28" s="102"/>
    </row>
    <row r="29" spans="1:9">
      <c r="A29" s="110"/>
      <c r="B29" s="104"/>
      <c r="C29" s="104"/>
      <c r="D29" s="104"/>
      <c r="E29" s="104"/>
      <c r="F29" s="104"/>
      <c r="G29" s="104"/>
      <c r="H29" s="104"/>
      <c r="I29" s="102"/>
    </row>
    <row r="30" spans="1:9">
      <c r="A30" s="103" t="s">
        <v>52</v>
      </c>
      <c r="B30" s="104">
        <v>0</v>
      </c>
      <c r="C30" s="104">
        <f t="shared" ref="C30:H30" si="3">SUM(C31:C33)</f>
        <v>0</v>
      </c>
      <c r="D30" s="104">
        <f t="shared" si="3"/>
        <v>0</v>
      </c>
      <c r="E30" s="104">
        <f t="shared" si="3"/>
        <v>0</v>
      </c>
      <c r="F30" s="104">
        <f t="shared" si="3"/>
        <v>0</v>
      </c>
      <c r="G30" s="104">
        <f t="shared" si="3"/>
        <v>0</v>
      </c>
      <c r="H30" s="104">
        <f t="shared" si="3"/>
        <v>0</v>
      </c>
      <c r="I30" s="102"/>
    </row>
    <row r="31" spans="1:9">
      <c r="A31" s="105" t="str">
        <f>'Input - Income Statement'!C37</f>
        <v>Salaries &amp; Wages</v>
      </c>
      <c r="B31" s="106">
        <f>SUM('Input - Income Statement'!D37:O37)</f>
        <v>0</v>
      </c>
      <c r="C31" s="106">
        <f>SUM('Input - Income Statement'!N53:R53)</f>
        <v>0</v>
      </c>
      <c r="D31" s="106">
        <f>'Input - Income Statement'!S37</f>
        <v>0</v>
      </c>
      <c r="E31" s="106">
        <f>'Input - Income Statement'!T37</f>
        <v>0</v>
      </c>
      <c r="F31" s="106">
        <f>'Input - Income Statement'!U37</f>
        <v>0</v>
      </c>
      <c r="G31" s="106">
        <f>'Input - Income Statement'!V37</f>
        <v>0</v>
      </c>
      <c r="H31" s="106">
        <f>'Input - Income Statement'!W37</f>
        <v>0</v>
      </c>
      <c r="I31" s="102"/>
    </row>
    <row r="32" spans="1:9">
      <c r="A32" s="105" t="s">
        <v>53</v>
      </c>
      <c r="B32" s="106">
        <f>SUM('Input - Income Statement'!D38:O38)</f>
        <v>0</v>
      </c>
      <c r="C32" s="106">
        <f>'Input - Income Statement'!K47-('Input - Income Statement'!K37+'Input - Income Statement'!K43)</f>
        <v>0</v>
      </c>
      <c r="D32" s="106">
        <f>'Input - Income Statement'!S47-('Input - Income Statement'!S37+'Input - Income Statement'!S43)</f>
        <v>0</v>
      </c>
      <c r="E32" s="106">
        <f>'Input - Income Statement'!T47-('Input - Income Statement'!T37+'Input - Income Statement'!T43)</f>
        <v>0</v>
      </c>
      <c r="F32" s="106">
        <f>'Input - Income Statement'!U47-('Input - Income Statement'!U37+'Input - Income Statement'!U43)</f>
        <v>0</v>
      </c>
      <c r="G32" s="106">
        <f>'Input - Income Statement'!V47-('Input - Income Statement'!V37+'Input - Income Statement'!V43)</f>
        <v>0</v>
      </c>
      <c r="H32" s="106">
        <f>'Input - Income Statement'!W47-('Input - Income Statement'!W37+'Input - Income Statement'!W43)</f>
        <v>0</v>
      </c>
      <c r="I32" s="102"/>
    </row>
    <row r="33" spans="1:10">
      <c r="A33" s="105" t="str">
        <f>'Input - Income Statement'!C43</f>
        <v>Marketing</v>
      </c>
      <c r="B33" s="106">
        <f>SUM('Input - Income Statement'!D39:O39)</f>
        <v>0</v>
      </c>
      <c r="C33" s="106">
        <f>SUM('Input - Income Statement'!K43:R43)</f>
        <v>0</v>
      </c>
      <c r="D33" s="106">
        <f>'Input - Income Statement'!S43</f>
        <v>0</v>
      </c>
      <c r="E33" s="106">
        <f>'Input - Income Statement'!T43</f>
        <v>0</v>
      </c>
      <c r="F33" s="106">
        <f>'Input - Income Statement'!U43</f>
        <v>0</v>
      </c>
      <c r="G33" s="106">
        <f>'Input - Income Statement'!V43</f>
        <v>0</v>
      </c>
      <c r="H33" s="106">
        <f>'Input - Income Statement'!W43</f>
        <v>0</v>
      </c>
      <c r="I33" s="102"/>
    </row>
    <row r="34" spans="1:10">
      <c r="A34" s="105"/>
      <c r="B34" s="107">
        <v>0</v>
      </c>
      <c r="C34" s="107"/>
      <c r="D34" s="107"/>
      <c r="E34" s="107"/>
      <c r="F34" s="107"/>
      <c r="G34" s="107"/>
      <c r="H34" s="107"/>
      <c r="I34" s="102"/>
    </row>
    <row r="35" spans="1:10">
      <c r="A35" s="111" t="s">
        <v>54</v>
      </c>
      <c r="B35" s="112">
        <f t="shared" ref="B35" si="4">B28+B30</f>
        <v>0</v>
      </c>
      <c r="C35" s="112">
        <f>C28-C30</f>
        <v>0</v>
      </c>
      <c r="D35" s="112">
        <f>D28-D30</f>
        <v>0</v>
      </c>
      <c r="E35" s="112">
        <f t="shared" ref="E35:H35" si="5">E28-E30</f>
        <v>0</v>
      </c>
      <c r="F35" s="112">
        <f t="shared" si="5"/>
        <v>0</v>
      </c>
      <c r="G35" s="112">
        <f t="shared" si="5"/>
        <v>0</v>
      </c>
      <c r="H35" s="112">
        <f t="shared" si="5"/>
        <v>0</v>
      </c>
      <c r="I35" s="102"/>
    </row>
    <row r="36" spans="1:10">
      <c r="A36" s="110"/>
      <c r="B36" s="104"/>
      <c r="C36" s="104"/>
      <c r="D36" s="104"/>
      <c r="E36" s="104"/>
      <c r="F36" s="104"/>
      <c r="G36" s="104"/>
      <c r="H36" s="104"/>
      <c r="I36" s="102"/>
    </row>
    <row r="37" spans="1:10">
      <c r="A37" s="103" t="s">
        <v>55</v>
      </c>
      <c r="B37" s="104">
        <f t="shared" ref="B37:H37" si="6">SUM(B38:B38)</f>
        <v>0</v>
      </c>
      <c r="C37" s="104">
        <f t="shared" si="6"/>
        <v>0</v>
      </c>
      <c r="D37" s="104">
        <f t="shared" si="6"/>
        <v>0</v>
      </c>
      <c r="E37" s="104">
        <f t="shared" si="6"/>
        <v>0</v>
      </c>
      <c r="F37" s="104">
        <f t="shared" si="6"/>
        <v>0</v>
      </c>
      <c r="G37" s="104">
        <f t="shared" si="6"/>
        <v>0</v>
      </c>
      <c r="H37" s="104">
        <f t="shared" si="6"/>
        <v>0</v>
      </c>
      <c r="I37" s="102"/>
    </row>
    <row r="38" spans="1:10">
      <c r="A38" s="113" t="s">
        <v>56</v>
      </c>
      <c r="B38" s="106">
        <f>-('Depreciation Schedule'!H6)</f>
        <v>0</v>
      </c>
      <c r="C38" s="106">
        <f>-('Depreciation Schedule'!H7)</f>
        <v>0</v>
      </c>
      <c r="D38" s="106">
        <f>-'Depreciation Schedule'!H8</f>
        <v>0</v>
      </c>
      <c r="E38" s="106">
        <f>-'Depreciation Schedule'!H9</f>
        <v>0</v>
      </c>
      <c r="F38" s="106">
        <f>'Depreciation Schedule'!H10</f>
        <v>0</v>
      </c>
      <c r="G38" s="106">
        <f>'Depreciation Schedule'!H11</f>
        <v>0</v>
      </c>
      <c r="H38" s="106">
        <f>'Depreciation Schedule'!H12</f>
        <v>0</v>
      </c>
      <c r="I38" s="102"/>
    </row>
    <row r="39" spans="1:10">
      <c r="A39" s="113"/>
      <c r="B39" s="107"/>
      <c r="C39" s="107"/>
      <c r="D39" s="107"/>
      <c r="E39" s="107"/>
      <c r="F39" s="107"/>
      <c r="G39" s="107"/>
      <c r="H39" s="107"/>
      <c r="I39" s="102"/>
    </row>
    <row r="40" spans="1:10">
      <c r="A40" s="108" t="s">
        <v>57</v>
      </c>
      <c r="B40" s="114">
        <f t="shared" ref="B40:H40" si="7">B35+B37</f>
        <v>0</v>
      </c>
      <c r="C40" s="114">
        <f t="shared" si="7"/>
        <v>0</v>
      </c>
      <c r="D40" s="114">
        <f t="shared" si="7"/>
        <v>0</v>
      </c>
      <c r="E40" s="114">
        <f t="shared" si="7"/>
        <v>0</v>
      </c>
      <c r="F40" s="114">
        <f t="shared" si="7"/>
        <v>0</v>
      </c>
      <c r="G40" s="114">
        <f t="shared" si="7"/>
        <v>0</v>
      </c>
      <c r="H40" s="114">
        <f t="shared" si="7"/>
        <v>0</v>
      </c>
      <c r="I40" s="102"/>
    </row>
    <row r="41" spans="1:10">
      <c r="A41" s="103"/>
      <c r="B41" s="107"/>
      <c r="C41" s="107"/>
      <c r="D41" s="107"/>
      <c r="E41" s="107"/>
      <c r="F41" s="107"/>
      <c r="G41" s="107"/>
      <c r="H41" s="107"/>
      <c r="I41" s="102"/>
    </row>
    <row r="42" spans="1:10">
      <c r="A42" s="113" t="s">
        <v>58</v>
      </c>
      <c r="B42" s="106">
        <f t="shared" ref="B42:H42" si="8">SUM(B43:B45)</f>
        <v>0</v>
      </c>
      <c r="C42" s="106">
        <f t="shared" si="8"/>
        <v>0</v>
      </c>
      <c r="D42" s="106">
        <f t="shared" si="8"/>
        <v>0</v>
      </c>
      <c r="E42" s="106">
        <f t="shared" si="8"/>
        <v>0</v>
      </c>
      <c r="F42" s="106">
        <f t="shared" si="8"/>
        <v>0</v>
      </c>
      <c r="G42" s="106">
        <f t="shared" si="8"/>
        <v>0</v>
      </c>
      <c r="H42" s="106">
        <f t="shared" si="8"/>
        <v>0</v>
      </c>
      <c r="I42" s="102"/>
    </row>
    <row r="43" spans="1:10">
      <c r="A43" s="113" t="s">
        <v>59</v>
      </c>
      <c r="B43" s="106">
        <f t="shared" ref="B43:H43" si="9">IF(B40&lt;0,-B40*0.19,0)</f>
        <v>0</v>
      </c>
      <c r="C43" s="106">
        <f t="shared" si="9"/>
        <v>0</v>
      </c>
      <c r="D43" s="106">
        <f t="shared" si="9"/>
        <v>0</v>
      </c>
      <c r="E43" s="106">
        <f t="shared" si="9"/>
        <v>0</v>
      </c>
      <c r="F43" s="106">
        <f t="shared" si="9"/>
        <v>0</v>
      </c>
      <c r="G43" s="106">
        <f t="shared" si="9"/>
        <v>0</v>
      </c>
      <c r="H43" s="106">
        <f t="shared" si="9"/>
        <v>0</v>
      </c>
      <c r="I43" s="102"/>
    </row>
    <row r="44" spans="1:10">
      <c r="A44" s="113" t="s">
        <v>60</v>
      </c>
      <c r="B44" s="106">
        <v>0</v>
      </c>
      <c r="C44" s="106">
        <v>0</v>
      </c>
      <c r="D44" s="106">
        <v>0</v>
      </c>
      <c r="E44" s="106">
        <v>0</v>
      </c>
      <c r="F44" s="106">
        <v>0</v>
      </c>
      <c r="G44" s="106">
        <v>0</v>
      </c>
      <c r="H44" s="106">
        <v>0</v>
      </c>
      <c r="I44" s="102"/>
    </row>
    <row r="45" spans="1:10">
      <c r="A45" s="113" t="s">
        <v>61</v>
      </c>
      <c r="B45" s="106">
        <f>IF(B40&gt;0,-B40*0.19,0)</f>
        <v>0</v>
      </c>
      <c r="C45" s="106">
        <f>IF(C40&gt;0,-C40*0.19,0)</f>
        <v>0</v>
      </c>
      <c r="D45" s="106">
        <f>IF(D40&gt;0,-D40*0.19,0)</f>
        <v>0</v>
      </c>
      <c r="E45" s="106">
        <f>IF(E40&gt;0,-E40*0.19,0)</f>
        <v>0</v>
      </c>
      <c r="F45" s="106">
        <f>IF(F40&gt;0,-F40*0.19,0)-F44</f>
        <v>0</v>
      </c>
      <c r="G45" s="106">
        <f>IF(G40&gt;0,-G40*0.19,0)</f>
        <v>0</v>
      </c>
      <c r="H45" s="106">
        <f>IF(H40&gt;0,-H40*0.19,0)</f>
        <v>0</v>
      </c>
      <c r="I45" s="102"/>
      <c r="J45" s="107"/>
    </row>
    <row r="46" spans="1:10">
      <c r="A46" s="113" t="s">
        <v>62</v>
      </c>
      <c r="B46" s="106">
        <f t="shared" ref="B46:H46" si="10">B42</f>
        <v>0</v>
      </c>
      <c r="C46" s="106">
        <f t="shared" si="10"/>
        <v>0</v>
      </c>
      <c r="D46" s="106">
        <f t="shared" si="10"/>
        <v>0</v>
      </c>
      <c r="E46" s="106">
        <f t="shared" si="10"/>
        <v>0</v>
      </c>
      <c r="F46" s="106">
        <f t="shared" si="10"/>
        <v>0</v>
      </c>
      <c r="G46" s="106">
        <f t="shared" si="10"/>
        <v>0</v>
      </c>
      <c r="H46" s="106">
        <f t="shared" si="10"/>
        <v>0</v>
      </c>
      <c r="I46" s="102"/>
    </row>
    <row r="47" spans="1:10">
      <c r="A47" s="113"/>
      <c r="B47" s="107"/>
      <c r="C47" s="107"/>
      <c r="D47" s="107"/>
      <c r="E47" s="107"/>
      <c r="F47" s="107"/>
      <c r="G47" s="107"/>
      <c r="H47" s="107"/>
      <c r="I47" s="102"/>
    </row>
    <row r="48" spans="1:10">
      <c r="A48" s="108" t="s">
        <v>63</v>
      </c>
      <c r="B48" s="109">
        <f t="shared" ref="B48:H48" si="11">B40+B42</f>
        <v>0</v>
      </c>
      <c r="C48" s="109">
        <f t="shared" si="11"/>
        <v>0</v>
      </c>
      <c r="D48" s="109">
        <f t="shared" si="11"/>
        <v>0</v>
      </c>
      <c r="E48" s="109">
        <f t="shared" si="11"/>
        <v>0</v>
      </c>
      <c r="F48" s="109">
        <f t="shared" si="11"/>
        <v>0</v>
      </c>
      <c r="G48" s="109">
        <f t="shared" si="11"/>
        <v>0</v>
      </c>
      <c r="H48" s="109">
        <f t="shared" si="11"/>
        <v>0</v>
      </c>
      <c r="I48" s="102"/>
    </row>
    <row r="49" spans="1:9">
      <c r="A49" s="103"/>
      <c r="B49" s="104"/>
      <c r="C49" s="104"/>
      <c r="D49" s="104"/>
      <c r="E49" s="104"/>
      <c r="F49" s="104"/>
      <c r="G49" s="104"/>
      <c r="H49" s="104"/>
      <c r="I49" s="102"/>
    </row>
    <row r="50" spans="1:9">
      <c r="A50" s="108" t="s">
        <v>64</v>
      </c>
      <c r="B50" s="109" t="e">
        <f>(B10-B19)/B10</f>
        <v>#DIV/0!</v>
      </c>
      <c r="C50" s="115" t="e">
        <f t="shared" ref="C50:H50" si="12">C28/C10</f>
        <v>#DIV/0!</v>
      </c>
      <c r="D50" s="115" t="e">
        <f t="shared" si="12"/>
        <v>#DIV/0!</v>
      </c>
      <c r="E50" s="115" t="e">
        <f t="shared" si="12"/>
        <v>#DIV/0!</v>
      </c>
      <c r="F50" s="115" t="e">
        <f t="shared" si="12"/>
        <v>#DIV/0!</v>
      </c>
      <c r="G50" s="115" t="e">
        <f t="shared" si="12"/>
        <v>#DIV/0!</v>
      </c>
      <c r="H50" s="115" t="e">
        <f t="shared" si="12"/>
        <v>#DIV/0!</v>
      </c>
      <c r="I50" s="102"/>
    </row>
    <row r="51" spans="1:9">
      <c r="A51" s="108" t="s">
        <v>65</v>
      </c>
      <c r="B51" s="109" t="e">
        <f>(B35/B10)</f>
        <v>#DIV/0!</v>
      </c>
      <c r="C51" s="115" t="e">
        <f t="shared" ref="C51:H51" si="13">C35/C10</f>
        <v>#DIV/0!</v>
      </c>
      <c r="D51" s="115" t="e">
        <f t="shared" si="13"/>
        <v>#DIV/0!</v>
      </c>
      <c r="E51" s="115" t="e">
        <f t="shared" si="13"/>
        <v>#DIV/0!</v>
      </c>
      <c r="F51" s="115" t="e">
        <f t="shared" si="13"/>
        <v>#DIV/0!</v>
      </c>
      <c r="G51" s="115" t="e">
        <f t="shared" si="13"/>
        <v>#DIV/0!</v>
      </c>
      <c r="H51" s="115" t="e">
        <f t="shared" si="13"/>
        <v>#DIV/0!</v>
      </c>
      <c r="I51" s="102"/>
    </row>
    <row r="52" spans="1:9">
      <c r="A52" s="108" t="s">
        <v>66</v>
      </c>
      <c r="B52" s="109" t="e">
        <f>B48/B10</f>
        <v>#DIV/0!</v>
      </c>
      <c r="C52" s="115" t="e">
        <f t="shared" ref="C52:H52" si="14">C48/C10</f>
        <v>#DIV/0!</v>
      </c>
      <c r="D52" s="115" t="e">
        <f t="shared" si="14"/>
        <v>#DIV/0!</v>
      </c>
      <c r="E52" s="115" t="e">
        <f t="shared" si="14"/>
        <v>#DIV/0!</v>
      </c>
      <c r="F52" s="115" t="e">
        <f t="shared" si="14"/>
        <v>#DIV/0!</v>
      </c>
      <c r="G52" s="115" t="e">
        <f t="shared" si="14"/>
        <v>#DIV/0!</v>
      </c>
      <c r="H52" s="115" t="e">
        <f t="shared" si="14"/>
        <v>#DIV/0!</v>
      </c>
      <c r="I52" s="102"/>
    </row>
    <row r="53" spans="1:9">
      <c r="A53" s="108" t="s">
        <v>67</v>
      </c>
      <c r="B53" s="116">
        <v>0</v>
      </c>
      <c r="C53" s="116" t="e">
        <f>-(CF!E29+CF!#REF!)/IS!C35</f>
        <v>#REF!</v>
      </c>
      <c r="D53" s="116" t="e">
        <f>-(CF!F29+CF!#REF!)/IS!D35</f>
        <v>#REF!</v>
      </c>
      <c r="E53" s="116" t="e">
        <f>-(CF!G29+CF!#REF!)/IS!E35</f>
        <v>#REF!</v>
      </c>
      <c r="F53" s="116" t="e">
        <f>-(CF!H29+CF!#REF!)/IS!F35</f>
        <v>#REF!</v>
      </c>
      <c r="G53" s="116" t="e">
        <f>-(CF!I29+CF!#REF!)/IS!G35</f>
        <v>#REF!</v>
      </c>
      <c r="H53" s="116" t="e">
        <f>-(CF!J29+CF!#REF!)/IS!H35</f>
        <v>#REF!</v>
      </c>
      <c r="I53" s="102"/>
    </row>
    <row r="54" spans="1:9" ht="11.25" customHeight="1">
      <c r="A54" s="117"/>
      <c r="B54" s="118"/>
      <c r="C54" s="118"/>
      <c r="D54" s="118"/>
      <c r="E54" s="118"/>
      <c r="F54" s="118"/>
      <c r="G54" s="118"/>
      <c r="H54" s="118"/>
      <c r="I54" s="119"/>
    </row>
    <row r="55" spans="1:9" ht="11.25" customHeight="1">
      <c r="A55" s="120"/>
      <c r="B55" s="121"/>
      <c r="C55" s="121"/>
      <c r="D55" s="121"/>
      <c r="E55" s="121"/>
      <c r="F55" s="121"/>
      <c r="G55" s="121"/>
      <c r="H55" s="121"/>
    </row>
    <row r="57" spans="1:9">
      <c r="C57" s="122"/>
      <c r="D57" s="123"/>
      <c r="E57" s="123"/>
      <c r="F57" s="123"/>
      <c r="G57" s="123"/>
      <c r="H57" s="123"/>
    </row>
    <row r="60" spans="1:9">
      <c r="A60" s="124"/>
      <c r="B60" s="124"/>
      <c r="C60" s="124"/>
      <c r="D60" s="124"/>
      <c r="E60" s="124"/>
      <c r="F60" s="124"/>
      <c r="G60" s="124"/>
    </row>
    <row r="61" spans="1:9">
      <c r="E61" s="125"/>
    </row>
  </sheetData>
  <mergeCells count="8">
    <mergeCell ref="F8:F9"/>
    <mergeCell ref="G8:G9"/>
    <mergeCell ref="H8:H9"/>
    <mergeCell ref="A8:A9"/>
    <mergeCell ref="B8:B9"/>
    <mergeCell ref="C8:C9"/>
    <mergeCell ref="D8:D9"/>
    <mergeCell ref="E8:E9"/>
  </mergeCells>
  <phoneticPr fontId="18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02"/>
  <sheetViews>
    <sheetView showGridLines="0" topLeftCell="A8" workbookViewId="0">
      <selection activeCell="O11" sqref="O11"/>
    </sheetView>
  </sheetViews>
  <sheetFormatPr defaultColWidth="8.85546875" defaultRowHeight="12"/>
  <cols>
    <col min="1" max="1" width="8.85546875" style="23"/>
    <col min="2" max="2" width="2.140625" style="23" customWidth="1"/>
    <col min="3" max="3" width="29.42578125" style="24" bestFit="1" customWidth="1"/>
    <col min="4" max="10" width="12.42578125" style="23" customWidth="1"/>
    <col min="11" max="13" width="2.140625" style="23" customWidth="1"/>
    <col min="14" max="16384" width="8.85546875" style="23"/>
  </cols>
  <sheetData>
    <row r="1" spans="1:17" hidden="1">
      <c r="C1" s="24" t="s">
        <v>41</v>
      </c>
    </row>
    <row r="2" spans="1:17" hidden="1">
      <c r="C2" s="24">
        <v>60</v>
      </c>
    </row>
    <row r="3" spans="1:17" hidden="1">
      <c r="C3" s="24">
        <v>40000000</v>
      </c>
    </row>
    <row r="4" spans="1:17" hidden="1">
      <c r="C4" s="24">
        <f>C3</f>
        <v>40000000</v>
      </c>
    </row>
    <row r="5" spans="1:17" hidden="1">
      <c r="C5" s="24">
        <f>SUM(C2:C4)</f>
        <v>80000060</v>
      </c>
    </row>
    <row r="6" spans="1:17" hidden="1"/>
    <row r="7" spans="1:17" hidden="1"/>
    <row r="8" spans="1:17">
      <c r="A8" s="25"/>
    </row>
    <row r="11" spans="1:17" ht="11.25" customHeight="1">
      <c r="B11" s="34"/>
      <c r="C11" s="35"/>
      <c r="D11" s="36"/>
      <c r="E11" s="36"/>
      <c r="F11" s="36"/>
      <c r="G11" s="36"/>
      <c r="H11" s="36"/>
      <c r="I11" s="36"/>
      <c r="J11" s="36"/>
      <c r="K11" s="37"/>
      <c r="N11" s="25" t="s">
        <v>68</v>
      </c>
    </row>
    <row r="12" spans="1:17">
      <c r="B12" s="38"/>
      <c r="C12" s="135" t="s">
        <v>69</v>
      </c>
      <c r="D12" s="67" t="s">
        <v>70</v>
      </c>
      <c r="E12" s="67" t="s">
        <v>71</v>
      </c>
      <c r="F12" s="67" t="s">
        <v>72</v>
      </c>
      <c r="G12" s="67" t="s">
        <v>73</v>
      </c>
      <c r="H12" s="67" t="s">
        <v>74</v>
      </c>
      <c r="I12" s="67" t="s">
        <v>75</v>
      </c>
      <c r="J12" s="67" t="s">
        <v>76</v>
      </c>
      <c r="K12" s="39"/>
      <c r="N12" s="34" t="s">
        <v>77</v>
      </c>
      <c r="O12" s="36"/>
      <c r="P12" s="36"/>
      <c r="Q12" s="37"/>
    </row>
    <row r="13" spans="1:17">
      <c r="B13" s="38"/>
      <c r="C13" s="135"/>
      <c r="D13" s="68"/>
      <c r="E13" s="68"/>
      <c r="F13" s="68"/>
      <c r="G13" s="68"/>
      <c r="H13" s="68"/>
      <c r="I13" s="68"/>
      <c r="J13" s="68"/>
      <c r="K13" s="39"/>
      <c r="N13" s="38" t="s">
        <v>78</v>
      </c>
      <c r="Q13" s="39"/>
    </row>
    <row r="14" spans="1:17">
      <c r="B14" s="38"/>
      <c r="C14" s="46"/>
      <c r="D14" s="28"/>
      <c r="E14" s="28"/>
      <c r="F14" s="28"/>
      <c r="G14" s="28"/>
      <c r="H14" s="28"/>
      <c r="I14" s="28"/>
      <c r="J14" s="28"/>
      <c r="K14" s="39"/>
      <c r="L14" s="31"/>
      <c r="M14" s="31"/>
      <c r="N14" s="38"/>
      <c r="O14" s="23" t="s">
        <v>79</v>
      </c>
      <c r="Q14" s="39"/>
    </row>
    <row r="15" spans="1:17">
      <c r="B15" s="38"/>
      <c r="C15" s="47" t="s">
        <v>80</v>
      </c>
      <c r="D15" s="26">
        <f>IS!B40</f>
        <v>0</v>
      </c>
      <c r="E15" s="27">
        <f>IS!B48</f>
        <v>0</v>
      </c>
      <c r="F15" s="27">
        <f>IS!D40</f>
        <v>0</v>
      </c>
      <c r="G15" s="27">
        <f>IS!E40</f>
        <v>0</v>
      </c>
      <c r="H15" s="27">
        <f>IS!F40</f>
        <v>0</v>
      </c>
      <c r="I15" s="27">
        <f>IS!G40</f>
        <v>0</v>
      </c>
      <c r="J15" s="27">
        <f>IS!H40</f>
        <v>0</v>
      </c>
      <c r="K15" s="39"/>
      <c r="L15" s="31"/>
      <c r="M15" s="31"/>
      <c r="N15" s="38"/>
      <c r="O15" s="23" t="s">
        <v>81</v>
      </c>
      <c r="Q15" s="39"/>
    </row>
    <row r="16" spans="1:17">
      <c r="B16" s="38"/>
      <c r="C16" s="47"/>
      <c r="D16" s="28"/>
      <c r="E16" s="43"/>
      <c r="F16" s="43"/>
      <c r="G16" s="43"/>
      <c r="H16" s="43"/>
      <c r="I16" s="43"/>
      <c r="J16" s="43"/>
      <c r="K16" s="39"/>
      <c r="L16" s="31"/>
      <c r="M16" s="31"/>
      <c r="N16" s="38" t="s">
        <v>82</v>
      </c>
      <c r="Q16" s="39"/>
    </row>
    <row r="17" spans="2:17">
      <c r="B17" s="38"/>
      <c r="C17" s="47" t="s">
        <v>83</v>
      </c>
      <c r="D17" s="26">
        <f>(BS!D20-0)</f>
        <v>0</v>
      </c>
      <c r="E17" s="27">
        <f>-(BS!E20-BS!D20)</f>
        <v>0</v>
      </c>
      <c r="F17" s="27">
        <f>-(BS!F20-BS!E20)</f>
        <v>0</v>
      </c>
      <c r="G17" s="27">
        <f>-(BS!G20-BS!F20)</f>
        <v>0</v>
      </c>
      <c r="H17" s="27">
        <f>-(BS!H20-BS!G20)</f>
        <v>0</v>
      </c>
      <c r="I17" s="27">
        <f>-(BS!I20-BS!H20)</f>
        <v>0</v>
      </c>
      <c r="J17" s="27">
        <f>-(BS!J20-BS!I20)</f>
        <v>0</v>
      </c>
      <c r="K17" s="39"/>
      <c r="L17" s="31"/>
      <c r="M17" s="31"/>
      <c r="N17" s="38"/>
      <c r="O17" s="23" t="s">
        <v>84</v>
      </c>
      <c r="Q17" s="39"/>
    </row>
    <row r="18" spans="2:17">
      <c r="B18" s="38"/>
      <c r="C18" s="47" t="s">
        <v>85</v>
      </c>
      <c r="D18" s="26">
        <f>(BS!D32-0)</f>
        <v>0</v>
      </c>
      <c r="E18" s="27">
        <f>(BS!E32-BS!D32)</f>
        <v>0</v>
      </c>
      <c r="F18" s="27">
        <f>(BS!F32-BS!E32)</f>
        <v>0</v>
      </c>
      <c r="G18" s="27">
        <f>(BS!G32-BS!F32)</f>
        <v>0</v>
      </c>
      <c r="H18" s="27">
        <f>(BS!H32-BS!G32)</f>
        <v>0</v>
      </c>
      <c r="I18" s="27">
        <f>(BS!I32-BS!H32)</f>
        <v>0</v>
      </c>
      <c r="J18" s="27">
        <f>(BS!J32-BS!I32)</f>
        <v>0</v>
      </c>
      <c r="K18" s="39"/>
      <c r="L18" s="31"/>
      <c r="M18" s="31"/>
      <c r="N18" s="38"/>
      <c r="O18" s="23" t="s">
        <v>86</v>
      </c>
      <c r="Q18" s="39"/>
    </row>
    <row r="19" spans="2:17">
      <c r="B19" s="38"/>
      <c r="C19" s="47" t="s">
        <v>87</v>
      </c>
      <c r="D19" s="26">
        <f>-IS!B38</f>
        <v>0</v>
      </c>
      <c r="E19" s="26">
        <f>-IS!C38</f>
        <v>0</v>
      </c>
      <c r="F19" s="26">
        <f>-IS!D38</f>
        <v>0</v>
      </c>
      <c r="G19" s="26">
        <f>-IS!E38</f>
        <v>0</v>
      </c>
      <c r="H19" s="26">
        <f>-IS!F38</f>
        <v>0</v>
      </c>
      <c r="I19" s="26">
        <f>-IS!G38</f>
        <v>0</v>
      </c>
      <c r="J19" s="26">
        <f>-IS!H38</f>
        <v>0</v>
      </c>
      <c r="K19" s="39"/>
      <c r="L19" s="31"/>
      <c r="M19" s="31"/>
      <c r="N19" s="38"/>
      <c r="O19" s="23" t="s">
        <v>88</v>
      </c>
      <c r="Q19" s="39"/>
    </row>
    <row r="20" spans="2:17">
      <c r="B20" s="38"/>
      <c r="C20" s="47"/>
      <c r="D20" s="26">
        <f>IS!B46</f>
        <v>0</v>
      </c>
      <c r="E20" s="26">
        <f>IS!C46</f>
        <v>0</v>
      </c>
      <c r="F20" s="26">
        <f>IS!D46</f>
        <v>0</v>
      </c>
      <c r="G20" s="26">
        <f>IS!E46</f>
        <v>0</v>
      </c>
      <c r="H20" s="26">
        <f>IS!F46</f>
        <v>0</v>
      </c>
      <c r="I20" s="26">
        <f>IS!G46</f>
        <v>0</v>
      </c>
      <c r="J20" s="26">
        <f>IS!H46</f>
        <v>0</v>
      </c>
      <c r="K20" s="39"/>
      <c r="L20" s="31"/>
      <c r="M20" s="31"/>
      <c r="N20" s="126" t="s">
        <v>89</v>
      </c>
      <c r="O20" s="49"/>
      <c r="P20" s="49"/>
      <c r="Q20" s="66"/>
    </row>
    <row r="21" spans="2:17">
      <c r="B21" s="38"/>
      <c r="C21" s="47"/>
      <c r="D21" s="28"/>
      <c r="E21" s="28"/>
      <c r="F21" s="28"/>
      <c r="G21" s="28"/>
      <c r="H21" s="28"/>
      <c r="I21" s="28"/>
      <c r="J21" s="28"/>
      <c r="K21" s="39"/>
      <c r="L21" s="31"/>
      <c r="M21" s="31"/>
    </row>
    <row r="22" spans="2:17" ht="11.25" customHeight="1">
      <c r="B22" s="38"/>
      <c r="C22" s="29" t="s">
        <v>90</v>
      </c>
      <c r="D22" s="30">
        <f t="shared" ref="D22:J22" si="0">SUM(D15:D20)</f>
        <v>0</v>
      </c>
      <c r="E22" s="30">
        <f t="shared" si="0"/>
        <v>0</v>
      </c>
      <c r="F22" s="30">
        <f t="shared" si="0"/>
        <v>0</v>
      </c>
      <c r="G22" s="30">
        <f t="shared" si="0"/>
        <v>0</v>
      </c>
      <c r="H22" s="30">
        <f t="shared" si="0"/>
        <v>0</v>
      </c>
      <c r="I22" s="30">
        <f t="shared" si="0"/>
        <v>0</v>
      </c>
      <c r="J22" s="30">
        <f t="shared" si="0"/>
        <v>0</v>
      </c>
      <c r="K22" s="39"/>
      <c r="L22" s="31"/>
      <c r="M22" s="31"/>
    </row>
    <row r="23" spans="2:17">
      <c r="B23" s="38"/>
      <c r="C23" s="47"/>
      <c r="D23" s="28"/>
      <c r="E23" s="28"/>
      <c r="F23" s="28"/>
      <c r="G23" s="28"/>
      <c r="H23" s="28"/>
      <c r="I23" s="28"/>
      <c r="J23" s="28"/>
      <c r="K23" s="39"/>
      <c r="L23" s="31"/>
      <c r="M23" s="31"/>
      <c r="N23" s="34" t="s">
        <v>91</v>
      </c>
      <c r="O23" s="36"/>
      <c r="P23" s="36"/>
      <c r="Q23" s="37"/>
    </row>
    <row r="24" spans="2:17">
      <c r="B24" s="38"/>
      <c r="C24" s="47" t="s">
        <v>92</v>
      </c>
      <c r="D24" s="26">
        <v>0</v>
      </c>
      <c r="E24" s="26">
        <f>-('Depreciation Schedule'!E7-'Depreciation Schedule'!E6)</f>
        <v>0</v>
      </c>
      <c r="F24" s="26">
        <f>-('Depreciation Schedule'!E8-'Depreciation Schedule'!E7)</f>
        <v>0</v>
      </c>
      <c r="G24" s="26">
        <f>-('Depreciation Schedule'!E9-'Depreciation Schedule'!E8)</f>
        <v>0</v>
      </c>
      <c r="H24" s="26">
        <f>-('Depreciation Schedule'!E10-'Depreciation Schedule'!E9)</f>
        <v>0</v>
      </c>
      <c r="I24" s="26">
        <f>-('Depreciation Schedule'!E12-'Depreciation Schedule'!E11)</f>
        <v>0</v>
      </c>
      <c r="J24" s="26">
        <f>-('Depreciation Schedule'!E13-'Depreciation Schedule'!E12)</f>
        <v>0</v>
      </c>
      <c r="K24" s="39"/>
      <c r="L24" s="31"/>
      <c r="M24" s="31"/>
      <c r="N24" s="38" t="s">
        <v>93</v>
      </c>
      <c r="Q24" s="39"/>
    </row>
    <row r="25" spans="2:17">
      <c r="B25" s="38"/>
      <c r="C25" s="47"/>
      <c r="D25" s="28"/>
      <c r="E25" s="28"/>
      <c r="F25" s="28"/>
      <c r="G25" s="28"/>
      <c r="H25" s="28"/>
      <c r="I25" s="28"/>
      <c r="J25" s="28"/>
      <c r="K25" s="39"/>
      <c r="L25" s="31"/>
      <c r="M25" s="31"/>
      <c r="N25" s="126" t="s">
        <v>94</v>
      </c>
      <c r="O25" s="49"/>
      <c r="P25" s="49"/>
      <c r="Q25" s="66"/>
    </row>
    <row r="26" spans="2:17">
      <c r="B26" s="38"/>
      <c r="C26" s="29" t="s">
        <v>95</v>
      </c>
      <c r="D26" s="30">
        <f t="shared" ref="D26:J26" si="1">SUM(D24:D24)</f>
        <v>0</v>
      </c>
      <c r="E26" s="30">
        <f t="shared" si="1"/>
        <v>0</v>
      </c>
      <c r="F26" s="30">
        <f t="shared" si="1"/>
        <v>0</v>
      </c>
      <c r="G26" s="30">
        <f t="shared" si="1"/>
        <v>0</v>
      </c>
      <c r="H26" s="30">
        <f t="shared" si="1"/>
        <v>0</v>
      </c>
      <c r="I26" s="30">
        <f t="shared" si="1"/>
        <v>0</v>
      </c>
      <c r="J26" s="30">
        <f t="shared" si="1"/>
        <v>0</v>
      </c>
      <c r="K26" s="39"/>
      <c r="L26" s="31"/>
      <c r="M26" s="31"/>
    </row>
    <row r="27" spans="2:17">
      <c r="B27" s="38"/>
      <c r="C27" s="47"/>
      <c r="D27" s="28"/>
      <c r="E27" s="28"/>
      <c r="F27" s="28"/>
      <c r="G27" s="28"/>
      <c r="H27" s="28"/>
      <c r="I27" s="28"/>
      <c r="J27" s="28"/>
      <c r="K27" s="39"/>
      <c r="L27" s="31"/>
      <c r="M27" s="31"/>
      <c r="N27" s="34" t="s">
        <v>96</v>
      </c>
      <c r="O27" s="36"/>
      <c r="P27" s="36"/>
      <c r="Q27" s="37"/>
    </row>
    <row r="28" spans="2:17">
      <c r="B28" s="38"/>
      <c r="C28" s="47" t="s">
        <v>97</v>
      </c>
      <c r="D28" s="26">
        <f>'Loan Sources &amp; Uses'!F25</f>
        <v>0</v>
      </c>
      <c r="E28" s="26">
        <f>'Loan Sources &amp; Uses'!F26</f>
        <v>0</v>
      </c>
      <c r="F28" s="26">
        <f>'Loan Sources &amp; Uses'!F27</f>
        <v>0</v>
      </c>
      <c r="G28" s="26">
        <f>'Loan Sources &amp; Uses'!F28</f>
        <v>0</v>
      </c>
      <c r="H28" s="26">
        <f>'Loan Sources &amp; Uses'!F29</f>
        <v>0</v>
      </c>
      <c r="I28" s="26">
        <f>'Loan Sources &amp; Uses'!F30</f>
        <v>0</v>
      </c>
      <c r="J28" s="26">
        <f>'Loan Sources &amp; Uses'!F31</f>
        <v>0</v>
      </c>
      <c r="K28" s="39"/>
      <c r="L28" s="31"/>
      <c r="M28" s="31"/>
      <c r="N28" s="38" t="s">
        <v>98</v>
      </c>
      <c r="Q28" s="39"/>
    </row>
    <row r="29" spans="2:17">
      <c r="B29" s="38"/>
      <c r="C29" s="47" t="s">
        <v>99</v>
      </c>
      <c r="D29" s="26">
        <f>-'Loan Sources &amp; Uses'!H25</f>
        <v>0</v>
      </c>
      <c r="E29" s="26">
        <f>-'Loan Sources &amp; Uses'!H26</f>
        <v>0</v>
      </c>
      <c r="F29" s="26">
        <f>-'Loan Sources &amp; Uses'!H27</f>
        <v>0</v>
      </c>
      <c r="G29" s="26">
        <f>-'Loan Sources &amp; Uses'!H28</f>
        <v>0</v>
      </c>
      <c r="H29" s="26">
        <f>-'Loan Sources &amp; Uses'!H29</f>
        <v>0</v>
      </c>
      <c r="I29" s="26">
        <f>-'Loan Sources &amp; Uses'!H30</f>
        <v>0</v>
      </c>
      <c r="J29" s="26">
        <f>-'Loan Sources &amp; Uses'!H31</f>
        <v>0</v>
      </c>
      <c r="K29" s="39"/>
      <c r="L29" s="31"/>
      <c r="M29" s="31"/>
      <c r="N29" s="38" t="s">
        <v>100</v>
      </c>
      <c r="Q29" s="39"/>
    </row>
    <row r="30" spans="2:17">
      <c r="B30" s="38"/>
      <c r="C30" s="47"/>
      <c r="D30" s="28"/>
      <c r="E30" s="28"/>
      <c r="F30" s="28"/>
      <c r="G30" s="28"/>
      <c r="H30" s="28"/>
      <c r="I30" s="28"/>
      <c r="J30" s="28"/>
      <c r="K30" s="39"/>
      <c r="L30" s="31"/>
      <c r="M30" s="31"/>
      <c r="N30" s="38" t="s">
        <v>101</v>
      </c>
      <c r="Q30" s="39"/>
    </row>
    <row r="31" spans="2:17">
      <c r="B31" s="38"/>
      <c r="C31" s="29" t="s">
        <v>102</v>
      </c>
      <c r="D31" s="30">
        <f t="shared" ref="D31:J31" si="2">SUM(D28:D29)</f>
        <v>0</v>
      </c>
      <c r="E31" s="30">
        <f t="shared" si="2"/>
        <v>0</v>
      </c>
      <c r="F31" s="30">
        <f t="shared" si="2"/>
        <v>0</v>
      </c>
      <c r="G31" s="30">
        <f t="shared" si="2"/>
        <v>0</v>
      </c>
      <c r="H31" s="30">
        <f t="shared" si="2"/>
        <v>0</v>
      </c>
      <c r="I31" s="30">
        <f t="shared" si="2"/>
        <v>0</v>
      </c>
      <c r="J31" s="30">
        <f t="shared" si="2"/>
        <v>0</v>
      </c>
      <c r="K31" s="39"/>
      <c r="L31" s="31"/>
      <c r="M31" s="31"/>
      <c r="N31" s="126" t="s">
        <v>103</v>
      </c>
      <c r="O31" s="49"/>
      <c r="P31" s="49"/>
      <c r="Q31" s="66"/>
    </row>
    <row r="32" spans="2:17">
      <c r="B32" s="38"/>
      <c r="C32" s="46"/>
      <c r="D32" s="28"/>
      <c r="E32" s="28"/>
      <c r="F32" s="28"/>
      <c r="G32" s="28"/>
      <c r="H32" s="28"/>
      <c r="I32" s="28"/>
      <c r="J32" s="28"/>
      <c r="K32" s="39"/>
      <c r="L32" s="31"/>
      <c r="M32" s="31"/>
    </row>
    <row r="33" spans="2:13">
      <c r="B33" s="38"/>
      <c r="C33" s="47" t="s">
        <v>104</v>
      </c>
      <c r="D33" s="26">
        <f>D15</f>
        <v>0</v>
      </c>
      <c r="E33" s="26">
        <f>D35</f>
        <v>0</v>
      </c>
      <c r="F33" s="26">
        <f>E35</f>
        <v>0</v>
      </c>
      <c r="G33" s="26">
        <f t="shared" ref="G33:I33" si="3">F35</f>
        <v>0</v>
      </c>
      <c r="H33" s="26">
        <f t="shared" si="3"/>
        <v>0</v>
      </c>
      <c r="I33" s="26">
        <f t="shared" si="3"/>
        <v>0</v>
      </c>
      <c r="J33" s="26">
        <f>I35</f>
        <v>0</v>
      </c>
      <c r="K33" s="39"/>
      <c r="L33" s="31"/>
      <c r="M33" s="31"/>
    </row>
    <row r="34" spans="2:13">
      <c r="B34" s="38"/>
      <c r="C34" s="47" t="s">
        <v>105</v>
      </c>
      <c r="D34" s="26">
        <f t="shared" ref="D34:J34" si="4">D22+D26+D31</f>
        <v>0</v>
      </c>
      <c r="E34" s="26">
        <f t="shared" si="4"/>
        <v>0</v>
      </c>
      <c r="F34" s="26">
        <f t="shared" si="4"/>
        <v>0</v>
      </c>
      <c r="G34" s="26">
        <f t="shared" si="4"/>
        <v>0</v>
      </c>
      <c r="H34" s="26">
        <f t="shared" si="4"/>
        <v>0</v>
      </c>
      <c r="I34" s="26">
        <f t="shared" si="4"/>
        <v>0</v>
      </c>
      <c r="J34" s="26">
        <f t="shared" si="4"/>
        <v>0</v>
      </c>
      <c r="K34" s="39"/>
      <c r="L34" s="31"/>
      <c r="M34" s="31"/>
    </row>
    <row r="35" spans="2:13">
      <c r="B35" s="38"/>
      <c r="C35" s="29" t="s">
        <v>106</v>
      </c>
      <c r="D35" s="30">
        <f>D33+D34</f>
        <v>0</v>
      </c>
      <c r="E35" s="30">
        <f>SUM(E33:E34)</f>
        <v>0</v>
      </c>
      <c r="F35" s="30">
        <f t="shared" ref="F35:J35" si="5">SUM(F33:F34)</f>
        <v>0</v>
      </c>
      <c r="G35" s="30">
        <f t="shared" si="5"/>
        <v>0</v>
      </c>
      <c r="H35" s="30">
        <f t="shared" si="5"/>
        <v>0</v>
      </c>
      <c r="I35" s="30">
        <f t="shared" ref="I35" si="6">SUM(I33:I34)</f>
        <v>0</v>
      </c>
      <c r="J35" s="30">
        <f t="shared" si="5"/>
        <v>0</v>
      </c>
      <c r="K35" s="39"/>
      <c r="L35" s="31"/>
      <c r="M35" s="31"/>
    </row>
    <row r="36" spans="2:13" ht="11.25" customHeight="1">
      <c r="B36" s="63"/>
      <c r="C36" s="64"/>
      <c r="D36" s="65"/>
      <c r="E36" s="65"/>
      <c r="F36" s="65"/>
      <c r="G36" s="65"/>
      <c r="H36" s="65"/>
      <c r="I36" s="65"/>
      <c r="J36" s="65"/>
      <c r="K36" s="66"/>
    </row>
    <row r="37" spans="2:13">
      <c r="D37" s="28"/>
      <c r="E37" s="28"/>
      <c r="F37" s="28"/>
      <c r="G37" s="28"/>
      <c r="H37" s="28"/>
      <c r="I37" s="28"/>
      <c r="J37" s="28"/>
    </row>
    <row r="38" spans="2:13" hidden="1">
      <c r="D38" s="44">
        <f>D35-BS!D19</f>
        <v>0</v>
      </c>
      <c r="E38" s="44">
        <f>E35-BS!E19</f>
        <v>0</v>
      </c>
      <c r="F38" s="44">
        <f>F35-BS!F19</f>
        <v>0</v>
      </c>
      <c r="G38" s="44">
        <f>G35-BS!G19</f>
        <v>0</v>
      </c>
      <c r="H38" s="44">
        <f>H35-BS!H19</f>
        <v>0</v>
      </c>
      <c r="I38" s="44"/>
      <c r="J38" s="44">
        <f>J35-BS!J19</f>
        <v>0</v>
      </c>
    </row>
    <row r="39" spans="2:13" hidden="1">
      <c r="C39" s="24" t="s">
        <v>107</v>
      </c>
      <c r="D39" s="24" t="e">
        <f>#REF!/1000</f>
        <v>#REF!</v>
      </c>
      <c r="E39" s="24" t="e">
        <f>#REF!/1000</f>
        <v>#REF!</v>
      </c>
      <c r="F39" s="24" t="e">
        <f>(E39*1.06)</f>
        <v>#REF!</v>
      </c>
      <c r="G39" s="24" t="e">
        <f>F39*1.06</f>
        <v>#REF!</v>
      </c>
      <c r="H39" s="44" t="e">
        <f t="shared" ref="H39:H50" si="7">G39*1.06</f>
        <v>#REF!</v>
      </c>
      <c r="I39" s="44"/>
      <c r="J39" s="44" t="e">
        <f t="shared" ref="J39:J45" si="8">H39*1.06</f>
        <v>#REF!</v>
      </c>
    </row>
    <row r="40" spans="2:13" hidden="1">
      <c r="C40" s="48" t="s">
        <v>108</v>
      </c>
      <c r="D40" s="44" t="e">
        <f>#REF!/1000</f>
        <v>#REF!</v>
      </c>
      <c r="E40" s="44" t="e">
        <f>#REF!/1000</f>
        <v>#REF!</v>
      </c>
      <c r="G40" s="24">
        <f t="shared" ref="G40:H56" si="9">F40*1.06</f>
        <v>0</v>
      </c>
      <c r="H40" s="44">
        <f t="shared" si="7"/>
        <v>0</v>
      </c>
      <c r="I40" s="44"/>
      <c r="J40" s="44">
        <f t="shared" si="8"/>
        <v>0</v>
      </c>
    </row>
    <row r="41" spans="2:13" hidden="1">
      <c r="C41" s="48" t="s">
        <v>109</v>
      </c>
      <c r="D41" s="44" t="e">
        <f>#REF!/1000</f>
        <v>#REF!</v>
      </c>
      <c r="E41" s="44" t="e">
        <f>#REF!/1000</f>
        <v>#REF!</v>
      </c>
      <c r="G41" s="24">
        <f t="shared" si="9"/>
        <v>0</v>
      </c>
      <c r="H41" s="44">
        <f t="shared" si="7"/>
        <v>0</v>
      </c>
      <c r="I41" s="44"/>
      <c r="J41" s="44">
        <f t="shared" si="8"/>
        <v>0</v>
      </c>
    </row>
    <row r="42" spans="2:13" hidden="1">
      <c r="C42" s="48" t="s">
        <v>110</v>
      </c>
      <c r="D42" s="23" t="e">
        <f>#REF!/1000</f>
        <v>#REF!</v>
      </c>
      <c r="E42" s="23" t="e">
        <f>#REF!/1000</f>
        <v>#REF!</v>
      </c>
      <c r="G42" s="24">
        <f t="shared" si="9"/>
        <v>0</v>
      </c>
      <c r="H42" s="44">
        <f t="shared" si="7"/>
        <v>0</v>
      </c>
      <c r="I42" s="44"/>
      <c r="J42" s="44">
        <f t="shared" si="8"/>
        <v>0</v>
      </c>
    </row>
    <row r="43" spans="2:13" hidden="1">
      <c r="C43" s="48" t="s">
        <v>111</v>
      </c>
      <c r="D43" s="23" t="e">
        <f>#REF!/1000</f>
        <v>#REF!</v>
      </c>
      <c r="E43" s="23" t="e">
        <f>#REF!/1000</f>
        <v>#REF!</v>
      </c>
      <c r="G43" s="24">
        <f t="shared" si="9"/>
        <v>0</v>
      </c>
      <c r="H43" s="44">
        <f t="shared" si="7"/>
        <v>0</v>
      </c>
      <c r="I43" s="44"/>
      <c r="J43" s="44">
        <f t="shared" si="8"/>
        <v>0</v>
      </c>
    </row>
    <row r="44" spans="2:13" hidden="1">
      <c r="C44" s="48" t="s">
        <v>112</v>
      </c>
      <c r="D44" s="23" t="e">
        <f>#REF!/1000</f>
        <v>#REF!</v>
      </c>
      <c r="E44" s="23" t="e">
        <f>#REF!/1000</f>
        <v>#REF!</v>
      </c>
      <c r="G44" s="24">
        <f t="shared" si="9"/>
        <v>0</v>
      </c>
      <c r="H44" s="44">
        <f t="shared" si="7"/>
        <v>0</v>
      </c>
      <c r="I44" s="44"/>
      <c r="J44" s="44">
        <f t="shared" si="8"/>
        <v>0</v>
      </c>
    </row>
    <row r="45" spans="2:13" hidden="1">
      <c r="C45" s="48" t="s">
        <v>113</v>
      </c>
      <c r="D45" s="23" t="e">
        <f>#REF!/1000</f>
        <v>#REF!</v>
      </c>
      <c r="E45" s="23" t="e">
        <f>#REF!/1000</f>
        <v>#REF!</v>
      </c>
      <c r="G45" s="24">
        <f t="shared" si="9"/>
        <v>0</v>
      </c>
      <c r="H45" s="44">
        <f t="shared" si="7"/>
        <v>0</v>
      </c>
      <c r="I45" s="44"/>
      <c r="J45" s="44">
        <f t="shared" si="8"/>
        <v>0</v>
      </c>
    </row>
    <row r="46" spans="2:13" hidden="1">
      <c r="C46" s="48" t="s">
        <v>114</v>
      </c>
      <c r="G46" s="24"/>
      <c r="H46" s="44"/>
      <c r="I46" s="44"/>
      <c r="J46" s="44"/>
    </row>
    <row r="47" spans="2:13" hidden="1">
      <c r="C47" s="48" t="s">
        <v>115</v>
      </c>
      <c r="D47" s="23" t="e">
        <f>#REF!/1000</f>
        <v>#REF!</v>
      </c>
      <c r="E47" s="23" t="e">
        <f>#REF!/1000</f>
        <v>#REF!</v>
      </c>
      <c r="G47" s="24">
        <f t="shared" si="9"/>
        <v>0</v>
      </c>
      <c r="H47" s="44">
        <f t="shared" si="7"/>
        <v>0</v>
      </c>
      <c r="I47" s="44"/>
      <c r="J47" s="44">
        <f t="shared" ref="J47:J66" si="10">H47*1.06</f>
        <v>0</v>
      </c>
    </row>
    <row r="48" spans="2:13" hidden="1">
      <c r="D48" s="23" t="e">
        <f>#REF!/1000</f>
        <v>#REF!</v>
      </c>
      <c r="E48" s="23" t="e">
        <f>#REF!/1000</f>
        <v>#REF!</v>
      </c>
      <c r="G48" s="24">
        <f t="shared" si="9"/>
        <v>0</v>
      </c>
      <c r="H48" s="44">
        <f t="shared" si="7"/>
        <v>0</v>
      </c>
      <c r="I48" s="44"/>
      <c r="J48" s="44">
        <f t="shared" si="10"/>
        <v>0</v>
      </c>
    </row>
    <row r="49" spans="3:10" hidden="1">
      <c r="C49" s="24" t="s">
        <v>116</v>
      </c>
      <c r="D49" s="44" t="e">
        <f>#REF!/1000</f>
        <v>#REF!</v>
      </c>
      <c r="E49" s="44" t="e">
        <f>#REF!/1000</f>
        <v>#REF!</v>
      </c>
      <c r="F49" s="44" t="e">
        <f>E49*1.06</f>
        <v>#REF!</v>
      </c>
      <c r="G49" s="24" t="e">
        <f t="shared" si="9"/>
        <v>#REF!</v>
      </c>
      <c r="H49" s="44" t="e">
        <f t="shared" si="7"/>
        <v>#REF!</v>
      </c>
      <c r="I49" s="44"/>
      <c r="J49" s="44" t="e">
        <f t="shared" si="10"/>
        <v>#REF!</v>
      </c>
    </row>
    <row r="50" spans="3:10" hidden="1">
      <c r="D50" s="44" t="e">
        <f>#REF!/1000</f>
        <v>#REF!</v>
      </c>
      <c r="E50" s="44" t="e">
        <f>#REF!/1000</f>
        <v>#REF!</v>
      </c>
      <c r="F50" s="44" t="e">
        <f t="shared" ref="F50:H65" si="11">E50*1.06</f>
        <v>#REF!</v>
      </c>
      <c r="G50" s="24" t="e">
        <f t="shared" si="9"/>
        <v>#REF!</v>
      </c>
      <c r="H50" s="44" t="e">
        <f t="shared" si="7"/>
        <v>#REF!</v>
      </c>
      <c r="I50" s="44"/>
      <c r="J50" s="44" t="e">
        <f t="shared" si="10"/>
        <v>#REF!</v>
      </c>
    </row>
    <row r="51" spans="3:10" hidden="1">
      <c r="C51" s="24" t="s">
        <v>117</v>
      </c>
      <c r="D51" s="44" t="e">
        <f>#REF!/1000</f>
        <v>#REF!</v>
      </c>
      <c r="E51" s="44" t="e">
        <f>#REF!/1000</f>
        <v>#REF!</v>
      </c>
      <c r="F51" s="44" t="e">
        <f t="shared" si="11"/>
        <v>#REF!</v>
      </c>
      <c r="G51" s="24" t="e">
        <f t="shared" si="9"/>
        <v>#REF!</v>
      </c>
      <c r="H51" s="44" t="e">
        <f t="shared" si="9"/>
        <v>#REF!</v>
      </c>
      <c r="I51" s="44"/>
      <c r="J51" s="44" t="e">
        <f t="shared" si="10"/>
        <v>#REF!</v>
      </c>
    </row>
    <row r="52" spans="3:10" hidden="1">
      <c r="D52" s="44" t="e">
        <f>#REF!/1000</f>
        <v>#REF!</v>
      </c>
      <c r="E52" s="44" t="e">
        <f>#REF!/1000</f>
        <v>#REF!</v>
      </c>
      <c r="F52" s="44" t="e">
        <f t="shared" si="11"/>
        <v>#REF!</v>
      </c>
      <c r="G52" s="24" t="e">
        <f t="shared" si="9"/>
        <v>#REF!</v>
      </c>
      <c r="H52" s="44" t="e">
        <f t="shared" si="9"/>
        <v>#REF!</v>
      </c>
      <c r="I52" s="44"/>
      <c r="J52" s="44" t="e">
        <f t="shared" si="10"/>
        <v>#REF!</v>
      </c>
    </row>
    <row r="53" spans="3:10" hidden="1">
      <c r="C53" s="24" t="s">
        <v>118</v>
      </c>
      <c r="D53" s="44" t="e">
        <f>#REF!/1000</f>
        <v>#REF!</v>
      </c>
      <c r="E53" s="44" t="e">
        <f>#REF!/1000</f>
        <v>#REF!</v>
      </c>
      <c r="F53" s="44" t="e">
        <f t="shared" si="11"/>
        <v>#REF!</v>
      </c>
      <c r="G53" s="24" t="e">
        <f t="shared" si="9"/>
        <v>#REF!</v>
      </c>
      <c r="H53" s="44" t="e">
        <f t="shared" si="9"/>
        <v>#REF!</v>
      </c>
      <c r="I53" s="44"/>
      <c r="J53" s="44" t="e">
        <f t="shared" si="10"/>
        <v>#REF!</v>
      </c>
    </row>
    <row r="54" spans="3:10" hidden="1">
      <c r="D54" s="44" t="e">
        <f>#REF!/1000</f>
        <v>#REF!</v>
      </c>
      <c r="E54" s="44" t="e">
        <f>#REF!/1000</f>
        <v>#REF!</v>
      </c>
      <c r="F54" s="44" t="e">
        <f t="shared" si="11"/>
        <v>#REF!</v>
      </c>
      <c r="G54" s="24" t="e">
        <f t="shared" si="9"/>
        <v>#REF!</v>
      </c>
      <c r="H54" s="44" t="e">
        <f t="shared" si="9"/>
        <v>#REF!</v>
      </c>
      <c r="I54" s="44"/>
      <c r="J54" s="44" t="e">
        <f t="shared" si="10"/>
        <v>#REF!</v>
      </c>
    </row>
    <row r="55" spans="3:10" hidden="1">
      <c r="C55" s="24" t="s">
        <v>119</v>
      </c>
      <c r="D55" s="44" t="e">
        <f>#REF!/1000</f>
        <v>#REF!</v>
      </c>
      <c r="E55" s="44" t="e">
        <f>#REF!/1000</f>
        <v>#REF!</v>
      </c>
      <c r="F55" s="44" t="e">
        <f t="shared" si="11"/>
        <v>#REF!</v>
      </c>
      <c r="G55" s="24" t="e">
        <f t="shared" si="9"/>
        <v>#REF!</v>
      </c>
      <c r="H55" s="44" t="e">
        <f t="shared" si="9"/>
        <v>#REF!</v>
      </c>
      <c r="I55" s="44"/>
      <c r="J55" s="44" t="e">
        <f t="shared" si="10"/>
        <v>#REF!</v>
      </c>
    </row>
    <row r="56" spans="3:10" hidden="1">
      <c r="D56" s="44" t="e">
        <f>#REF!/1000</f>
        <v>#REF!</v>
      </c>
      <c r="E56" s="44" t="e">
        <f>#REF!/1000</f>
        <v>#REF!</v>
      </c>
      <c r="F56" s="44" t="e">
        <f t="shared" si="11"/>
        <v>#REF!</v>
      </c>
      <c r="G56" s="24" t="e">
        <f t="shared" si="9"/>
        <v>#REF!</v>
      </c>
      <c r="H56" s="44" t="e">
        <f t="shared" si="9"/>
        <v>#REF!</v>
      </c>
      <c r="I56" s="44"/>
      <c r="J56" s="44" t="e">
        <f t="shared" si="10"/>
        <v>#REF!</v>
      </c>
    </row>
    <row r="57" spans="3:10" hidden="1">
      <c r="C57" s="24" t="s">
        <v>120</v>
      </c>
      <c r="D57" s="44" t="e">
        <f>#REF!/1000</f>
        <v>#REF!</v>
      </c>
      <c r="E57" s="44" t="e">
        <f>#REF!/1000</f>
        <v>#REF!</v>
      </c>
      <c r="F57" s="44" t="e">
        <f t="shared" si="11"/>
        <v>#REF!</v>
      </c>
      <c r="G57" s="24" t="e">
        <f t="shared" si="11"/>
        <v>#REF!</v>
      </c>
      <c r="H57" s="44" t="e">
        <f t="shared" si="11"/>
        <v>#REF!</v>
      </c>
      <c r="I57" s="44"/>
      <c r="J57" s="44" t="e">
        <f t="shared" si="10"/>
        <v>#REF!</v>
      </c>
    </row>
    <row r="58" spans="3:10" hidden="1">
      <c r="D58" s="44" t="e">
        <f>#REF!/1000</f>
        <v>#REF!</v>
      </c>
      <c r="E58" s="44" t="e">
        <f>#REF!/1000</f>
        <v>#REF!</v>
      </c>
      <c r="F58" s="44" t="e">
        <f t="shared" si="11"/>
        <v>#REF!</v>
      </c>
      <c r="G58" s="24" t="e">
        <f t="shared" si="11"/>
        <v>#REF!</v>
      </c>
      <c r="H58" s="44" t="e">
        <f t="shared" si="11"/>
        <v>#REF!</v>
      </c>
      <c r="I58" s="44"/>
      <c r="J58" s="44" t="e">
        <f t="shared" si="10"/>
        <v>#REF!</v>
      </c>
    </row>
    <row r="59" spans="3:10" hidden="1">
      <c r="C59" s="24" t="s">
        <v>121</v>
      </c>
      <c r="D59" s="44" t="e">
        <f>#REF!/1000</f>
        <v>#REF!</v>
      </c>
      <c r="E59" s="44" t="e">
        <f>#REF!/1000</f>
        <v>#REF!</v>
      </c>
      <c r="F59" s="44" t="e">
        <f t="shared" si="11"/>
        <v>#REF!</v>
      </c>
      <c r="G59" s="24" t="e">
        <f t="shared" si="11"/>
        <v>#REF!</v>
      </c>
      <c r="H59" s="44" t="e">
        <f t="shared" si="11"/>
        <v>#REF!</v>
      </c>
      <c r="I59" s="44"/>
      <c r="J59" s="44" t="e">
        <f t="shared" si="10"/>
        <v>#REF!</v>
      </c>
    </row>
    <row r="60" spans="3:10" hidden="1">
      <c r="D60" s="44" t="e">
        <f>#REF!/1000</f>
        <v>#REF!</v>
      </c>
      <c r="E60" s="44" t="e">
        <f>#REF!/1000</f>
        <v>#REF!</v>
      </c>
      <c r="F60" s="44" t="e">
        <f t="shared" si="11"/>
        <v>#REF!</v>
      </c>
      <c r="G60" s="24" t="e">
        <f t="shared" si="11"/>
        <v>#REF!</v>
      </c>
      <c r="H60" s="44" t="e">
        <f t="shared" si="11"/>
        <v>#REF!</v>
      </c>
      <c r="I60" s="44"/>
      <c r="J60" s="44" t="e">
        <f t="shared" si="10"/>
        <v>#REF!</v>
      </c>
    </row>
    <row r="61" spans="3:10" hidden="1">
      <c r="C61" s="24" t="s">
        <v>122</v>
      </c>
      <c r="D61" s="44" t="e">
        <f>#REF!/1000</f>
        <v>#REF!</v>
      </c>
      <c r="E61" s="44" t="e">
        <f>#REF!/1000</f>
        <v>#REF!</v>
      </c>
      <c r="F61" s="44" t="e">
        <f t="shared" si="11"/>
        <v>#REF!</v>
      </c>
      <c r="G61" s="24" t="e">
        <f t="shared" si="11"/>
        <v>#REF!</v>
      </c>
      <c r="H61" s="44" t="e">
        <f t="shared" si="11"/>
        <v>#REF!</v>
      </c>
      <c r="I61" s="44"/>
      <c r="J61" s="44" t="e">
        <f t="shared" si="10"/>
        <v>#REF!</v>
      </c>
    </row>
    <row r="62" spans="3:10" hidden="1">
      <c r="D62" s="44" t="e">
        <f>#REF!/1000</f>
        <v>#REF!</v>
      </c>
      <c r="E62" s="44" t="e">
        <f>#REF!/1000</f>
        <v>#REF!</v>
      </c>
      <c r="F62" s="44" t="e">
        <f t="shared" si="11"/>
        <v>#REF!</v>
      </c>
      <c r="G62" s="24" t="e">
        <f t="shared" si="11"/>
        <v>#REF!</v>
      </c>
      <c r="H62" s="44" t="e">
        <f t="shared" si="11"/>
        <v>#REF!</v>
      </c>
      <c r="I62" s="44"/>
      <c r="J62" s="44" t="e">
        <f t="shared" si="10"/>
        <v>#REF!</v>
      </c>
    </row>
    <row r="63" spans="3:10" hidden="1">
      <c r="C63" s="24" t="s">
        <v>123</v>
      </c>
      <c r="D63" s="44" t="e">
        <f>#REF!/1000</f>
        <v>#REF!</v>
      </c>
      <c r="E63" s="44" t="e">
        <f>#REF!/1000</f>
        <v>#REF!</v>
      </c>
      <c r="F63" s="44" t="e">
        <f t="shared" si="11"/>
        <v>#REF!</v>
      </c>
      <c r="G63" s="24" t="e">
        <f t="shared" si="11"/>
        <v>#REF!</v>
      </c>
      <c r="H63" s="44" t="e">
        <f t="shared" si="11"/>
        <v>#REF!</v>
      </c>
      <c r="I63" s="44"/>
      <c r="J63" s="44" t="e">
        <f t="shared" si="10"/>
        <v>#REF!</v>
      </c>
    </row>
    <row r="64" spans="3:10" hidden="1">
      <c r="D64" s="44" t="e">
        <f>#REF!/1000</f>
        <v>#REF!</v>
      </c>
      <c r="E64" s="44" t="e">
        <f>#REF!/1000</f>
        <v>#REF!</v>
      </c>
      <c r="F64" s="44" t="e">
        <f t="shared" si="11"/>
        <v>#REF!</v>
      </c>
      <c r="G64" s="24" t="e">
        <f t="shared" si="11"/>
        <v>#REF!</v>
      </c>
      <c r="H64" s="44" t="e">
        <f t="shared" si="11"/>
        <v>#REF!</v>
      </c>
      <c r="I64" s="44"/>
      <c r="J64" s="44" t="e">
        <f t="shared" si="10"/>
        <v>#REF!</v>
      </c>
    </row>
    <row r="65" spans="3:10" hidden="1">
      <c r="C65" s="24" t="s">
        <v>124</v>
      </c>
      <c r="D65" s="44" t="e">
        <f>#REF!/1000</f>
        <v>#REF!</v>
      </c>
      <c r="E65" s="44" t="e">
        <f>#REF!/1000</f>
        <v>#REF!</v>
      </c>
      <c r="F65" s="44" t="e">
        <f t="shared" si="11"/>
        <v>#REF!</v>
      </c>
      <c r="G65" s="24" t="e">
        <f t="shared" si="11"/>
        <v>#REF!</v>
      </c>
      <c r="H65" s="44" t="e">
        <f t="shared" si="11"/>
        <v>#REF!</v>
      </c>
      <c r="I65" s="44"/>
      <c r="J65" s="44" t="e">
        <f t="shared" si="10"/>
        <v>#REF!</v>
      </c>
    </row>
    <row r="66" spans="3:10" hidden="1">
      <c r="D66" s="44" t="e">
        <f>#REF!/1000</f>
        <v>#REF!</v>
      </c>
      <c r="E66" s="44" t="e">
        <f>#REF!/1000</f>
        <v>#REF!</v>
      </c>
      <c r="F66" s="44" t="e">
        <f t="shared" ref="F66:H66" si="12">E66*1.06</f>
        <v>#REF!</v>
      </c>
      <c r="G66" s="24" t="e">
        <f t="shared" si="12"/>
        <v>#REF!</v>
      </c>
      <c r="H66" s="44" t="e">
        <f t="shared" si="12"/>
        <v>#REF!</v>
      </c>
      <c r="I66" s="44"/>
      <c r="J66" s="44" t="e">
        <f t="shared" si="10"/>
        <v>#REF!</v>
      </c>
    </row>
    <row r="67" spans="3:10" hidden="1">
      <c r="C67" s="24" t="s">
        <v>125</v>
      </c>
      <c r="D67" s="44" t="e">
        <f>#REF!/1000</f>
        <v>#REF!</v>
      </c>
      <c r="E67" s="44" t="e">
        <f>#REF!/1000</f>
        <v>#REF!</v>
      </c>
      <c r="F67" s="44" t="e">
        <f>-IS!#REF!</f>
        <v>#REF!</v>
      </c>
      <c r="G67" s="44" t="e">
        <f>-IS!#REF!</f>
        <v>#REF!</v>
      </c>
      <c r="H67" s="44" t="e">
        <f>-IS!#REF!</f>
        <v>#REF!</v>
      </c>
      <c r="I67" s="44"/>
      <c r="J67" s="44" t="e">
        <f>-IS!#REF!</f>
        <v>#REF!</v>
      </c>
    </row>
    <row r="68" spans="3:10" hidden="1">
      <c r="D68" s="49" t="e">
        <f>#REF!/1000</f>
        <v>#REF!</v>
      </c>
      <c r="E68" s="49" t="e">
        <f>#REF!/1000</f>
        <v>#REF!</v>
      </c>
      <c r="F68" s="49"/>
      <c r="G68" s="49"/>
      <c r="H68" s="49"/>
      <c r="I68" s="49"/>
      <c r="J68" s="49"/>
    </row>
    <row r="69" spans="3:10" hidden="1">
      <c r="C69" s="24" t="s">
        <v>126</v>
      </c>
      <c r="D69" s="44" t="e">
        <f>#REF!/1000</f>
        <v>#REF!</v>
      </c>
      <c r="E69" s="44" t="e">
        <f>#REF!/1000</f>
        <v>#REF!</v>
      </c>
      <c r="F69" s="44" t="e">
        <f>SUM(F49:F67)+F39</f>
        <v>#REF!</v>
      </c>
      <c r="G69" s="44" t="e">
        <f>SUM(G49:G67)+G39</f>
        <v>#REF!</v>
      </c>
      <c r="H69" s="44" t="e">
        <f>SUM(H49:H67)+H39</f>
        <v>#REF!</v>
      </c>
      <c r="I69" s="44"/>
      <c r="J69" s="44" t="e">
        <f>SUM(J49:J67)+J39</f>
        <v>#REF!</v>
      </c>
    </row>
    <row r="70" spans="3:10" hidden="1">
      <c r="D70" s="44"/>
      <c r="E70" s="44"/>
      <c r="F70" s="44"/>
      <c r="G70" s="44"/>
      <c r="H70" s="44"/>
      <c r="I70" s="44"/>
      <c r="J70" s="44"/>
    </row>
    <row r="71" spans="3:10" hidden="1">
      <c r="C71" s="24" t="s">
        <v>127</v>
      </c>
      <c r="D71" s="44" t="e">
        <f>#REF!/1000</f>
        <v>#REF!</v>
      </c>
      <c r="E71" s="44" t="e">
        <f>#REF!/1000</f>
        <v>#REF!</v>
      </c>
      <c r="F71" s="44" t="e">
        <f>F14-F69</f>
        <v>#REF!</v>
      </c>
      <c r="G71" s="44" t="e">
        <f>G14-G69</f>
        <v>#REF!</v>
      </c>
      <c r="H71" s="44" t="e">
        <f>H14-H69</f>
        <v>#REF!</v>
      </c>
      <c r="I71" s="44"/>
      <c r="J71" s="44" t="e">
        <f>J14-J69</f>
        <v>#REF!</v>
      </c>
    </row>
    <row r="72" spans="3:10" hidden="1">
      <c r="D72" s="23" t="e">
        <f>#REF!/1000</f>
        <v>#REF!</v>
      </c>
      <c r="E72" s="23" t="e">
        <f>#REF!/1000</f>
        <v>#REF!</v>
      </c>
    </row>
    <row r="73" spans="3:10" hidden="1">
      <c r="C73" s="24" t="s">
        <v>128</v>
      </c>
      <c r="D73" s="44" t="e">
        <f>#REF!/1000</f>
        <v>#REF!</v>
      </c>
      <c r="E73" s="44" t="e">
        <f>#REF!/1000</f>
        <v>#REF!</v>
      </c>
      <c r="F73" s="44" t="e">
        <f>-F71*0.28</f>
        <v>#REF!</v>
      </c>
      <c r="G73" s="44" t="e">
        <f>-G71*0.28</f>
        <v>#REF!</v>
      </c>
      <c r="H73" s="44" t="e">
        <f>-H71*0.28</f>
        <v>#REF!</v>
      </c>
      <c r="I73" s="44"/>
      <c r="J73" s="44" t="e">
        <f>-J71*0.28</f>
        <v>#REF!</v>
      </c>
    </row>
    <row r="74" spans="3:10" hidden="1">
      <c r="D74" s="23" t="e">
        <f>#REF!/1000</f>
        <v>#REF!</v>
      </c>
      <c r="E74" s="23" t="e">
        <f>#REF!/1000</f>
        <v>#REF!</v>
      </c>
    </row>
    <row r="75" spans="3:10" hidden="1">
      <c r="C75" s="24" t="s">
        <v>129</v>
      </c>
      <c r="D75" s="44" t="e">
        <f>#REF!/1000</f>
        <v>#REF!</v>
      </c>
      <c r="E75" s="44" t="e">
        <f>#REF!/1000</f>
        <v>#REF!</v>
      </c>
      <c r="F75" s="44" t="e">
        <f>SUM(F71:F73)</f>
        <v>#REF!</v>
      </c>
      <c r="G75" s="44" t="e">
        <f>SUM(G71:G73)</f>
        <v>#REF!</v>
      </c>
      <c r="H75" s="44" t="e">
        <f>SUM(H71:H73)</f>
        <v>#REF!</v>
      </c>
      <c r="I75" s="44"/>
      <c r="J75" s="44" t="e">
        <f>SUM(J71:J73)</f>
        <v>#REF!</v>
      </c>
    </row>
    <row r="76" spans="3:10" hidden="1">
      <c r="D76" s="23" t="e">
        <f>#REF!/1000</f>
        <v>#REF!</v>
      </c>
      <c r="E76" s="23" t="e">
        <f>#REF!/1000</f>
        <v>#REF!</v>
      </c>
    </row>
    <row r="77" spans="3:10" hidden="1">
      <c r="D77" s="23" t="e">
        <f>#REF!/1000</f>
        <v>#REF!</v>
      </c>
      <c r="E77" s="23" t="e">
        <f>#REF!/1000</f>
        <v>#REF!</v>
      </c>
    </row>
    <row r="78" spans="3:10" hidden="1">
      <c r="C78" s="24" t="s">
        <v>130</v>
      </c>
      <c r="D78" s="23" t="e">
        <f>#REF!/1000</f>
        <v>#REF!</v>
      </c>
      <c r="E78" s="23" t="e">
        <f>#REF!/1000</f>
        <v>#REF!</v>
      </c>
    </row>
    <row r="79" spans="3:10" hidden="1">
      <c r="D79" s="28">
        <f>D34</f>
        <v>0</v>
      </c>
      <c r="E79" s="28">
        <f>E34</f>
        <v>0</v>
      </c>
      <c r="F79" s="28">
        <f>F22+F26+F31</f>
        <v>0</v>
      </c>
      <c r="G79" s="28">
        <f>G22+G26+G31</f>
        <v>0</v>
      </c>
      <c r="H79" s="28">
        <f>H22+H26+H31</f>
        <v>0</v>
      </c>
      <c r="I79" s="28"/>
      <c r="J79" s="28">
        <f>J22+J26+J31</f>
        <v>0</v>
      </c>
    </row>
    <row r="80" spans="3:10" hidden="1">
      <c r="D80" s="28">
        <f>D79-D35</f>
        <v>0</v>
      </c>
      <c r="E80" s="28">
        <f>E79-E35</f>
        <v>0</v>
      </c>
      <c r="F80" s="28">
        <f>F79-F34</f>
        <v>0</v>
      </c>
      <c r="G80" s="28">
        <f t="shared" ref="G80:J80" si="13">G79-G34</f>
        <v>0</v>
      </c>
      <c r="H80" s="28">
        <f t="shared" si="13"/>
        <v>0</v>
      </c>
      <c r="I80" s="28"/>
      <c r="J80" s="28">
        <f t="shared" si="13"/>
        <v>0</v>
      </c>
    </row>
    <row r="81" spans="3:10" hidden="1"/>
    <row r="82" spans="3:10" hidden="1">
      <c r="C82" s="24" t="s">
        <v>127</v>
      </c>
      <c r="D82" s="50" t="e">
        <f>IS!#REF!</f>
        <v>#REF!</v>
      </c>
      <c r="E82" s="50" t="e">
        <f>IS!#REF!</f>
        <v>#REF!</v>
      </c>
      <c r="F82" s="51" t="e">
        <f>IS!#REF!</f>
        <v>#REF!</v>
      </c>
      <c r="G82" s="51" t="e">
        <f>IS!#REF!</f>
        <v>#REF!</v>
      </c>
      <c r="H82" s="51" t="e">
        <f>IS!#REF!</f>
        <v>#REF!</v>
      </c>
      <c r="I82" s="51"/>
      <c r="J82" s="52" t="e">
        <f>IS!#REF!</f>
        <v>#REF!</v>
      </c>
    </row>
    <row r="83" spans="3:10" hidden="1">
      <c r="C83" s="24" t="s">
        <v>125</v>
      </c>
      <c r="D83" s="53" t="e">
        <f>-IS!#REF!</f>
        <v>#REF!</v>
      </c>
      <c r="E83" s="53" t="e">
        <f>-IS!#REF!</f>
        <v>#REF!</v>
      </c>
      <c r="F83" s="54" t="e">
        <f>-IS!#REF!</f>
        <v>#REF!</v>
      </c>
      <c r="G83" s="54" t="e">
        <f>-IS!#REF!</f>
        <v>#REF!</v>
      </c>
      <c r="H83" s="54" t="e">
        <f>-IS!#REF!</f>
        <v>#REF!</v>
      </c>
      <c r="I83" s="54"/>
      <c r="J83" s="55" t="e">
        <f>-IS!#REF!</f>
        <v>#REF!</v>
      </c>
    </row>
    <row r="84" spans="3:10" hidden="1">
      <c r="C84" s="24" t="s">
        <v>131</v>
      </c>
      <c r="D84" s="53" t="e">
        <f>-BS!D20-BS!#REF!</f>
        <v>#REF!</v>
      </c>
      <c r="E84" s="53" t="e">
        <f>-BS!E20-BS!#REF!</f>
        <v>#REF!</v>
      </c>
      <c r="F84" s="54">
        <f>BS!E20-BS!F20</f>
        <v>0</v>
      </c>
      <c r="G84" s="54">
        <f>BS!F20-BS!G20</f>
        <v>0</v>
      </c>
      <c r="H84" s="54">
        <f>BS!G20-BS!H20</f>
        <v>0</v>
      </c>
      <c r="I84" s="54"/>
      <c r="J84" s="55">
        <f>BS!H20-BS!J20</f>
        <v>0</v>
      </c>
    </row>
    <row r="85" spans="3:10" hidden="1">
      <c r="C85" s="24" t="s">
        <v>132</v>
      </c>
      <c r="D85" s="56" t="e">
        <f>BS!#REF!</f>
        <v>#REF!</v>
      </c>
      <c r="E85" s="56" t="e">
        <f>BS!#REF!</f>
        <v>#REF!</v>
      </c>
      <c r="F85" s="57" t="e">
        <f>BS!#REF!-BS!#REF!</f>
        <v>#REF!</v>
      </c>
      <c r="G85" s="57" t="e">
        <f>BS!#REF!-BS!#REF!</f>
        <v>#REF!</v>
      </c>
      <c r="H85" s="57" t="e">
        <f>BS!#REF!-BS!#REF!</f>
        <v>#REF!</v>
      </c>
      <c r="I85" s="57"/>
      <c r="J85" s="58" t="e">
        <f>BS!#REF!-BS!#REF!</f>
        <v>#REF!</v>
      </c>
    </row>
    <row r="86" spans="3:10" hidden="1">
      <c r="D86" s="59"/>
      <c r="E86" s="59"/>
      <c r="F86" s="59"/>
      <c r="G86" s="59"/>
      <c r="H86" s="59"/>
      <c r="I86" s="59"/>
      <c r="J86" s="59"/>
    </row>
    <row r="87" spans="3:10" hidden="1">
      <c r="C87" s="24" t="s">
        <v>133</v>
      </c>
      <c r="D87" s="59" t="e">
        <f>SUM(D82:D86)</f>
        <v>#REF!</v>
      </c>
      <c r="E87" s="59" t="e">
        <f>SUM(E82:E86)</f>
        <v>#REF!</v>
      </c>
      <c r="F87" s="59" t="e">
        <f t="shared" ref="F87:H87" si="14">SUM(F82:F86)</f>
        <v>#REF!</v>
      </c>
      <c r="G87" s="59" t="e">
        <f t="shared" si="14"/>
        <v>#REF!</v>
      </c>
      <c r="H87" s="59" t="e">
        <f t="shared" si="14"/>
        <v>#REF!</v>
      </c>
      <c r="I87" s="59"/>
      <c r="J87" s="59" t="e">
        <f>SUM(J82:J86)</f>
        <v>#REF!</v>
      </c>
    </row>
    <row r="88" spans="3:10">
      <c r="D88" s="60"/>
      <c r="E88" s="28"/>
      <c r="F88" s="28"/>
      <c r="G88" s="28"/>
      <c r="H88" s="28"/>
      <c r="I88" s="28"/>
      <c r="J88" s="24"/>
    </row>
    <row r="94" spans="3:10" hidden="1"/>
    <row r="95" spans="3:10" hidden="1"/>
    <row r="96" spans="3:10" hidden="1"/>
    <row r="97" hidden="1"/>
    <row r="98" hidden="1"/>
    <row r="99" hidden="1"/>
    <row r="100" hidden="1"/>
    <row r="101" hidden="1"/>
    <row r="102" hidden="1"/>
  </sheetData>
  <mergeCells count="1">
    <mergeCell ref="C12:C13"/>
  </mergeCells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9"/>
  <sheetViews>
    <sheetView showGridLines="0" topLeftCell="A8" zoomScaleNormal="80" zoomScalePageLayoutView="80" workbookViewId="0">
      <selection activeCell="C29" sqref="C29"/>
    </sheetView>
  </sheetViews>
  <sheetFormatPr defaultColWidth="8.85546875" defaultRowHeight="12"/>
  <cols>
    <col min="1" max="1" width="8.85546875" style="23"/>
    <col min="2" max="2" width="2.140625" style="23" customWidth="1"/>
    <col min="3" max="3" width="31.140625" style="24" customWidth="1"/>
    <col min="4" max="9" width="11.42578125" style="23" customWidth="1"/>
    <col min="10" max="10" width="12.42578125" style="23" customWidth="1"/>
    <col min="11" max="13" width="2.140625" style="23" customWidth="1"/>
    <col min="14" max="14" width="11" style="23" bestFit="1" customWidth="1"/>
    <col min="15" max="16384" width="8.85546875" style="23"/>
  </cols>
  <sheetData>
    <row r="1" spans="1:13" hidden="1">
      <c r="C1" s="24" t="s">
        <v>41</v>
      </c>
    </row>
    <row r="2" spans="1:13" hidden="1">
      <c r="C2" s="24">
        <v>60</v>
      </c>
    </row>
    <row r="3" spans="1:13" hidden="1">
      <c r="C3" s="24">
        <v>40000000</v>
      </c>
    </row>
    <row r="4" spans="1:13" hidden="1">
      <c r="C4" s="24">
        <f>C3</f>
        <v>40000000</v>
      </c>
    </row>
    <row r="5" spans="1:13" hidden="1">
      <c r="C5" s="24">
        <f>SUM(C2:C4)</f>
        <v>80000060</v>
      </c>
    </row>
    <row r="6" spans="1:13" hidden="1"/>
    <row r="7" spans="1:13" hidden="1"/>
    <row r="8" spans="1:13">
      <c r="A8" s="25"/>
    </row>
    <row r="11" spans="1:13" ht="11.25" customHeight="1">
      <c r="B11" s="34"/>
      <c r="C11" s="35"/>
      <c r="D11" s="36"/>
      <c r="E11" s="36"/>
      <c r="F11" s="36"/>
      <c r="G11" s="36"/>
      <c r="H11" s="36"/>
      <c r="I11" s="36"/>
      <c r="J11" s="36"/>
      <c r="K11" s="37"/>
    </row>
    <row r="12" spans="1:13">
      <c r="B12" s="38"/>
      <c r="C12" s="137" t="s">
        <v>134</v>
      </c>
      <c r="D12" s="136" t="s">
        <v>43</v>
      </c>
      <c r="E12" s="136" t="s">
        <v>135</v>
      </c>
      <c r="F12" s="136" t="s">
        <v>136</v>
      </c>
      <c r="G12" s="136" t="s">
        <v>137</v>
      </c>
      <c r="H12" s="136" t="s">
        <v>138</v>
      </c>
      <c r="I12" s="136" t="s">
        <v>139</v>
      </c>
      <c r="J12" s="136" t="s">
        <v>140</v>
      </c>
      <c r="K12" s="39"/>
    </row>
    <row r="13" spans="1:13">
      <c r="B13" s="38"/>
      <c r="C13" s="137"/>
      <c r="D13" s="136"/>
      <c r="E13" s="136"/>
      <c r="F13" s="136"/>
      <c r="G13" s="136"/>
      <c r="H13" s="136"/>
      <c r="I13" s="136"/>
      <c r="J13" s="136"/>
      <c r="K13" s="39"/>
    </row>
    <row r="14" spans="1:13">
      <c r="B14" s="38"/>
      <c r="C14" s="62" t="s">
        <v>141</v>
      </c>
      <c r="D14" s="28"/>
      <c r="E14" s="28"/>
      <c r="F14" s="28"/>
      <c r="G14" s="28"/>
      <c r="H14" s="28"/>
      <c r="I14" s="28"/>
      <c r="J14" s="28"/>
      <c r="K14" s="39"/>
      <c r="L14" s="31"/>
      <c r="M14" s="31"/>
    </row>
    <row r="15" spans="1:13">
      <c r="A15" s="40"/>
      <c r="B15" s="38"/>
      <c r="C15" s="47" t="s">
        <v>142</v>
      </c>
      <c r="D15" s="27">
        <f>'Depreciation Schedule'!K6</f>
        <v>0</v>
      </c>
      <c r="E15" s="27">
        <f>'Depreciation Schedule'!K7</f>
        <v>0</v>
      </c>
      <c r="F15" s="27">
        <f>'Depreciation Schedule'!K8</f>
        <v>0</v>
      </c>
      <c r="G15" s="27">
        <f>'Depreciation Schedule'!K9</f>
        <v>0</v>
      </c>
      <c r="H15" s="27">
        <f>'Depreciation Schedule'!K10</f>
        <v>0</v>
      </c>
      <c r="I15" s="27">
        <f>'Depreciation Schedule'!K11</f>
        <v>0</v>
      </c>
      <c r="J15" s="27">
        <f>'Depreciation Schedule'!K12</f>
        <v>0</v>
      </c>
      <c r="K15" s="39"/>
      <c r="L15" s="31"/>
      <c r="M15" s="31"/>
    </row>
    <row r="16" spans="1:13">
      <c r="A16" s="40"/>
      <c r="B16" s="38"/>
      <c r="C16" s="47" t="s">
        <v>143</v>
      </c>
      <c r="D16" s="27">
        <f>IS!B43</f>
        <v>0</v>
      </c>
      <c r="E16" s="27">
        <f>D16+IS!C43</f>
        <v>0</v>
      </c>
      <c r="F16" s="27">
        <f>E16+IS!D43</f>
        <v>0</v>
      </c>
      <c r="G16" s="27">
        <f>F16+IS!E44</f>
        <v>0</v>
      </c>
      <c r="H16" s="27">
        <f>G16+IS!F44</f>
        <v>0</v>
      </c>
      <c r="I16" s="27">
        <f>H16+IS!G43</f>
        <v>0</v>
      </c>
      <c r="J16" s="27">
        <f>I16+IS!H43</f>
        <v>0</v>
      </c>
      <c r="K16" s="39"/>
      <c r="L16" s="31"/>
      <c r="M16" s="31"/>
    </row>
    <row r="17" spans="1:13">
      <c r="B17" s="38"/>
      <c r="C17" s="47"/>
      <c r="D17" s="28"/>
      <c r="E17" s="28"/>
      <c r="F17" s="28"/>
      <c r="G17" s="28"/>
      <c r="H17" s="28"/>
      <c r="I17" s="28"/>
      <c r="J17" s="28"/>
      <c r="K17" s="39"/>
      <c r="L17" s="31"/>
      <c r="M17" s="31"/>
    </row>
    <row r="18" spans="1:13">
      <c r="B18" s="38"/>
      <c r="C18" s="62" t="s">
        <v>144</v>
      </c>
      <c r="D18" s="28"/>
      <c r="E18" s="28"/>
      <c r="F18" s="28"/>
      <c r="G18" s="28"/>
      <c r="H18" s="28"/>
      <c r="I18" s="28"/>
      <c r="J18" s="28"/>
      <c r="K18" s="39"/>
      <c r="L18" s="31"/>
      <c r="M18" s="31"/>
    </row>
    <row r="19" spans="1:13">
      <c r="B19" s="38"/>
      <c r="C19" s="47" t="s">
        <v>145</v>
      </c>
      <c r="D19" s="27">
        <v>0</v>
      </c>
      <c r="E19" s="27">
        <f>CF!E35</f>
        <v>0</v>
      </c>
      <c r="F19" s="27">
        <f>CF!F35</f>
        <v>0</v>
      </c>
      <c r="G19" s="27">
        <f>CF!G35</f>
        <v>0</v>
      </c>
      <c r="H19" s="27">
        <f>CF!H35</f>
        <v>0</v>
      </c>
      <c r="I19" s="27">
        <f>CF!I35</f>
        <v>0</v>
      </c>
      <c r="J19" s="27">
        <f>CF!J35</f>
        <v>0</v>
      </c>
      <c r="K19" s="39"/>
      <c r="L19" s="31"/>
      <c r="M19" s="31"/>
    </row>
    <row r="20" spans="1:13">
      <c r="A20" s="40"/>
      <c r="B20" s="38"/>
      <c r="C20" s="47" t="s">
        <v>146</v>
      </c>
      <c r="D20" s="27">
        <f>IS!B10*0/365</f>
        <v>0</v>
      </c>
      <c r="E20" s="27">
        <f>IS!C10*0/365</f>
        <v>0</v>
      </c>
      <c r="F20" s="27">
        <f>IS!D10*0/365</f>
        <v>0</v>
      </c>
      <c r="G20" s="27">
        <f>IS!E10*0/365</f>
        <v>0</v>
      </c>
      <c r="H20" s="27">
        <f>IS!F10*0/365</f>
        <v>0</v>
      </c>
      <c r="I20" s="27">
        <f>IS!G10*0/365</f>
        <v>0</v>
      </c>
      <c r="J20" s="27">
        <f>IS!H10*0/365</f>
        <v>0</v>
      </c>
      <c r="K20" s="39"/>
      <c r="L20" s="31"/>
      <c r="M20" s="31"/>
    </row>
    <row r="21" spans="1:13">
      <c r="B21" s="38"/>
      <c r="C21" s="47"/>
      <c r="D21" s="41"/>
      <c r="E21" s="28"/>
      <c r="F21" s="28"/>
      <c r="G21" s="28"/>
      <c r="H21" s="28"/>
      <c r="I21" s="28"/>
      <c r="J21" s="28"/>
      <c r="K21" s="39"/>
      <c r="L21" s="31"/>
      <c r="M21" s="31"/>
    </row>
    <row r="22" spans="1:13">
      <c r="B22" s="38"/>
      <c r="C22" s="29" t="s">
        <v>147</v>
      </c>
      <c r="D22" s="42">
        <f t="shared" ref="D22:I22" si="0">SUM(D15:D20)</f>
        <v>0</v>
      </c>
      <c r="E22" s="30">
        <f t="shared" si="0"/>
        <v>0</v>
      </c>
      <c r="F22" s="30">
        <f t="shared" si="0"/>
        <v>0</v>
      </c>
      <c r="G22" s="30">
        <f t="shared" si="0"/>
        <v>0</v>
      </c>
      <c r="H22" s="30">
        <f t="shared" si="0"/>
        <v>0</v>
      </c>
      <c r="I22" s="30">
        <f t="shared" si="0"/>
        <v>0</v>
      </c>
      <c r="J22" s="30">
        <f>SUM(J15:J20)-1</f>
        <v>-1</v>
      </c>
      <c r="K22" s="39"/>
      <c r="L22" s="31"/>
      <c r="M22" s="31"/>
    </row>
    <row r="23" spans="1:13">
      <c r="B23" s="38"/>
      <c r="C23" s="47"/>
      <c r="D23" s="28"/>
      <c r="E23" s="28"/>
      <c r="F23" s="28"/>
      <c r="G23" s="28"/>
      <c r="H23" s="28"/>
      <c r="I23" s="28"/>
      <c r="J23" s="28"/>
      <c r="K23" s="39"/>
      <c r="L23" s="31"/>
      <c r="M23" s="31"/>
    </row>
    <row r="24" spans="1:13">
      <c r="B24" s="38"/>
      <c r="C24" s="62" t="s">
        <v>148</v>
      </c>
      <c r="D24" s="28"/>
      <c r="E24" s="28"/>
      <c r="F24" s="28"/>
      <c r="G24" s="28"/>
      <c r="H24" s="28"/>
      <c r="I24" s="28"/>
      <c r="J24" s="28"/>
      <c r="K24" s="39"/>
      <c r="L24" s="31"/>
      <c r="M24" s="31"/>
    </row>
    <row r="25" spans="1:13">
      <c r="B25" s="38"/>
      <c r="C25" s="47" t="s">
        <v>149</v>
      </c>
      <c r="D25" s="27">
        <v>1000</v>
      </c>
      <c r="E25" s="27">
        <v>1000</v>
      </c>
      <c r="F25" s="27">
        <v>1000</v>
      </c>
      <c r="G25" s="27">
        <v>1000</v>
      </c>
      <c r="H25" s="27">
        <v>1000</v>
      </c>
      <c r="I25" s="27">
        <v>1000</v>
      </c>
      <c r="J25" s="27">
        <v>1000</v>
      </c>
      <c r="K25" s="39"/>
      <c r="L25" s="31"/>
      <c r="M25" s="31"/>
    </row>
    <row r="26" spans="1:13">
      <c r="B26" s="38"/>
      <c r="C26" s="47" t="s">
        <v>150</v>
      </c>
      <c r="D26" s="27">
        <f>-D25+IS!B48</f>
        <v>-1000</v>
      </c>
      <c r="E26" s="27">
        <f>D26+IS!C48</f>
        <v>-1000</v>
      </c>
      <c r="F26" s="27">
        <f>E26+IS!D48</f>
        <v>-1000</v>
      </c>
      <c r="G26" s="27">
        <f>F26+IS!E48</f>
        <v>-1000</v>
      </c>
      <c r="H26" s="27">
        <f>G26+IS!F48</f>
        <v>-1000</v>
      </c>
      <c r="I26" s="27">
        <f>H26+IS!G48</f>
        <v>-1000</v>
      </c>
      <c r="J26" s="27">
        <f>I26+IS!H48</f>
        <v>-1000</v>
      </c>
      <c r="K26" s="39"/>
      <c r="L26" s="31"/>
      <c r="M26" s="31"/>
    </row>
    <row r="27" spans="1:13">
      <c r="B27" s="38"/>
      <c r="C27" s="47"/>
      <c r="D27" s="28"/>
      <c r="E27" s="28"/>
      <c r="F27" s="28"/>
      <c r="G27" s="28"/>
      <c r="H27" s="28"/>
      <c r="I27" s="28"/>
      <c r="J27" s="28"/>
      <c r="K27" s="39"/>
      <c r="L27" s="31"/>
      <c r="M27" s="31"/>
    </row>
    <row r="28" spans="1:13" ht="14.25" customHeight="1">
      <c r="B28" s="38"/>
      <c r="C28" s="62" t="s">
        <v>151</v>
      </c>
      <c r="D28" s="28"/>
      <c r="E28" s="28"/>
      <c r="F28" s="28"/>
      <c r="G28" s="28"/>
      <c r="H28" s="28"/>
      <c r="I28" s="28"/>
      <c r="J28" s="28"/>
      <c r="K28" s="39"/>
      <c r="L28" s="31"/>
      <c r="M28" s="31"/>
    </row>
    <row r="29" spans="1:13">
      <c r="A29" s="40"/>
      <c r="B29" s="38"/>
      <c r="C29" s="47" t="s">
        <v>151</v>
      </c>
      <c r="D29" s="27">
        <f>'Loan Sources &amp; Uses'!I25</f>
        <v>0</v>
      </c>
      <c r="E29" s="27">
        <f>'Loan Sources &amp; Uses'!I26</f>
        <v>0</v>
      </c>
      <c r="F29" s="27">
        <f>'Loan Sources &amp; Uses'!I27</f>
        <v>0</v>
      </c>
      <c r="G29" s="27">
        <f>'Loan Sources &amp; Uses'!I28</f>
        <v>0</v>
      </c>
      <c r="H29" s="27">
        <f>'Loan Sources &amp; Uses'!I29</f>
        <v>0</v>
      </c>
      <c r="I29" s="27">
        <f>'Loan Sources &amp; Uses'!I30</f>
        <v>0</v>
      </c>
      <c r="J29" s="27">
        <f>'Loan Sources &amp; Uses'!I31</f>
        <v>0</v>
      </c>
      <c r="K29" s="39"/>
      <c r="L29" s="31"/>
      <c r="M29" s="31"/>
    </row>
    <row r="30" spans="1:13">
      <c r="B30" s="38"/>
      <c r="C30" s="47"/>
      <c r="D30" s="28"/>
      <c r="E30" s="28"/>
      <c r="F30" s="28"/>
      <c r="G30" s="28"/>
      <c r="H30" s="28"/>
      <c r="I30" s="28"/>
      <c r="J30" s="28"/>
      <c r="K30" s="39"/>
      <c r="L30" s="31"/>
      <c r="M30" s="31"/>
    </row>
    <row r="31" spans="1:13">
      <c r="B31" s="38"/>
      <c r="C31" s="62" t="s">
        <v>152</v>
      </c>
      <c r="D31" s="28"/>
      <c r="E31" s="28"/>
      <c r="F31" s="28"/>
      <c r="G31" s="28"/>
      <c r="H31" s="28"/>
      <c r="I31" s="28"/>
      <c r="J31" s="28"/>
      <c r="K31" s="39"/>
      <c r="L31" s="31"/>
      <c r="M31" s="31"/>
    </row>
    <row r="32" spans="1:13">
      <c r="A32" s="40"/>
      <c r="B32" s="38"/>
      <c r="C32" s="47" t="s">
        <v>153</v>
      </c>
      <c r="D32" s="27">
        <f>-IS!B19*0/365</f>
        <v>0</v>
      </c>
      <c r="E32" s="27">
        <f>-IS!C19*0/365</f>
        <v>0</v>
      </c>
      <c r="F32" s="27">
        <f>-IS!D19*0/365</f>
        <v>0</v>
      </c>
      <c r="G32" s="27">
        <f>-IS!E19*0/365</f>
        <v>0</v>
      </c>
      <c r="H32" s="27">
        <f>-IS!F19*0/365</f>
        <v>0</v>
      </c>
      <c r="I32" s="27">
        <f>-IS!G19*0/365</f>
        <v>0</v>
      </c>
      <c r="J32" s="27">
        <f>-IS!H19*0/365</f>
        <v>0</v>
      </c>
      <c r="K32" s="39"/>
      <c r="L32" s="31"/>
      <c r="M32" s="31"/>
    </row>
    <row r="33" spans="2:13">
      <c r="B33" s="38"/>
      <c r="C33" s="47"/>
      <c r="D33" s="28"/>
      <c r="E33" s="28"/>
      <c r="F33" s="28"/>
      <c r="G33" s="28"/>
      <c r="H33" s="28"/>
      <c r="I33" s="28"/>
      <c r="J33" s="28"/>
      <c r="K33" s="39"/>
      <c r="L33" s="31"/>
      <c r="M33" s="31"/>
    </row>
    <row r="34" spans="2:13">
      <c r="B34" s="38"/>
      <c r="C34" s="29" t="s">
        <v>154</v>
      </c>
      <c r="D34" s="30">
        <f t="shared" ref="D34:J34" si="1">SUM(D25:D33)</f>
        <v>0</v>
      </c>
      <c r="E34" s="30">
        <f t="shared" si="1"/>
        <v>0</v>
      </c>
      <c r="F34" s="30">
        <f t="shared" si="1"/>
        <v>0</v>
      </c>
      <c r="G34" s="30">
        <f t="shared" si="1"/>
        <v>0</v>
      </c>
      <c r="H34" s="30">
        <f t="shared" si="1"/>
        <v>0</v>
      </c>
      <c r="I34" s="30">
        <f t="shared" si="1"/>
        <v>0</v>
      </c>
      <c r="J34" s="30">
        <f t="shared" si="1"/>
        <v>0</v>
      </c>
      <c r="K34" s="39"/>
      <c r="L34" s="31"/>
      <c r="M34" s="31"/>
    </row>
    <row r="35" spans="2:13">
      <c r="B35" s="63"/>
      <c r="C35" s="64"/>
      <c r="D35" s="65"/>
      <c r="E35" s="65"/>
      <c r="F35" s="65"/>
      <c r="G35" s="65"/>
      <c r="H35" s="65"/>
      <c r="I35" s="65"/>
      <c r="J35" s="65"/>
      <c r="K35" s="66"/>
      <c r="L35" s="31"/>
      <c r="M35" s="31"/>
    </row>
    <row r="36" spans="2:13">
      <c r="D36" s="28"/>
      <c r="E36" s="28"/>
      <c r="F36" s="28"/>
      <c r="G36" s="28"/>
      <c r="H36" s="28"/>
      <c r="I36" s="28"/>
      <c r="J36" s="28"/>
      <c r="K36" s="28"/>
      <c r="L36" s="28"/>
      <c r="M36" s="28"/>
    </row>
    <row r="37" spans="2:13">
      <c r="C37" s="24" t="s">
        <v>155</v>
      </c>
      <c r="D37" s="98">
        <f t="shared" ref="D37:J37" si="2">D22-D34</f>
        <v>0</v>
      </c>
      <c r="E37" s="98">
        <f t="shared" si="2"/>
        <v>0</v>
      </c>
      <c r="F37" s="98">
        <f t="shared" si="2"/>
        <v>0</v>
      </c>
      <c r="G37" s="98">
        <f t="shared" si="2"/>
        <v>0</v>
      </c>
      <c r="H37" s="98">
        <f t="shared" si="2"/>
        <v>0</v>
      </c>
      <c r="I37" s="98">
        <f t="shared" si="2"/>
        <v>0</v>
      </c>
      <c r="J37" s="98">
        <f t="shared" si="2"/>
        <v>-1</v>
      </c>
    </row>
    <row r="38" spans="2:13">
      <c r="B38" s="138"/>
      <c r="C38" s="138"/>
      <c r="D38" s="138"/>
      <c r="E38" s="138"/>
    </row>
    <row r="39" spans="2:13">
      <c r="E39" s="44"/>
      <c r="F39" s="44"/>
      <c r="G39" s="44"/>
      <c r="H39" s="44"/>
      <c r="I39" s="44"/>
      <c r="J39" s="44"/>
      <c r="K39" s="44"/>
      <c r="L39" s="44"/>
    </row>
  </sheetData>
  <mergeCells count="9">
    <mergeCell ref="H12:H13"/>
    <mergeCell ref="I12:I13"/>
    <mergeCell ref="J12:J13"/>
    <mergeCell ref="C12:C13"/>
    <mergeCell ref="B38:E38"/>
    <mergeCell ref="F12:F13"/>
    <mergeCell ref="E12:E13"/>
    <mergeCell ref="D12:D13"/>
    <mergeCell ref="G12:G13"/>
  </mergeCells>
  <pageMargins left="0.7" right="0.7" top="0.75" bottom="0.75" header="0.3" footer="0.3"/>
  <pageSetup orientation="portrait"/>
  <ignoredErrors>
    <ignoredError sqref="D22:J22 D34:J34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3:I34"/>
  <sheetViews>
    <sheetView showGridLines="0" zoomScale="94" workbookViewId="0">
      <selection activeCell="C6" sqref="C6"/>
    </sheetView>
  </sheetViews>
  <sheetFormatPr defaultColWidth="9.140625" defaultRowHeight="12"/>
  <cols>
    <col min="1" max="2" width="9.140625" style="23"/>
    <col min="3" max="3" width="46.85546875" style="23" bestFit="1" customWidth="1"/>
    <col min="4" max="4" width="35.85546875" style="23" bestFit="1" customWidth="1"/>
    <col min="5" max="5" width="18.140625" style="23" bestFit="1" customWidth="1"/>
    <col min="6" max="6" width="12.42578125" style="23" bestFit="1" customWidth="1"/>
    <col min="7" max="7" width="11.42578125" style="23" bestFit="1" customWidth="1"/>
    <col min="8" max="8" width="16.85546875" style="23" bestFit="1" customWidth="1"/>
    <col min="9" max="9" width="14.42578125" style="23" bestFit="1" customWidth="1"/>
    <col min="10" max="16384" width="9.140625" style="23"/>
  </cols>
  <sheetData>
    <row r="3" spans="3:7" ht="15.95">
      <c r="C3" s="78" t="s">
        <v>156</v>
      </c>
    </row>
    <row r="5" spans="3:7">
      <c r="C5" s="82" t="s">
        <v>157</v>
      </c>
      <c r="E5" s="70">
        <f>E16</f>
        <v>0</v>
      </c>
    </row>
    <row r="6" spans="3:7">
      <c r="E6" s="71"/>
    </row>
    <row r="7" spans="3:7">
      <c r="C7" s="139" t="s">
        <v>158</v>
      </c>
      <c r="D7" s="69" t="s">
        <v>159</v>
      </c>
      <c r="E7" s="72">
        <v>0</v>
      </c>
    </row>
    <row r="8" spans="3:7">
      <c r="C8" s="140"/>
      <c r="D8" s="69" t="s">
        <v>160</v>
      </c>
      <c r="E8" s="72">
        <v>0</v>
      </c>
    </row>
    <row r="9" spans="3:7">
      <c r="C9" s="140"/>
      <c r="D9" s="69" t="s">
        <v>161</v>
      </c>
      <c r="E9" s="72">
        <v>0</v>
      </c>
    </row>
    <row r="10" spans="3:7">
      <c r="C10" s="141"/>
      <c r="D10" s="79" t="s">
        <v>38</v>
      </c>
      <c r="E10" s="70">
        <f>SUM(E7:E9)</f>
        <v>0</v>
      </c>
      <c r="G10" s="41">
        <f>E10/2</f>
        <v>0</v>
      </c>
    </row>
    <row r="11" spans="3:7">
      <c r="C11" s="139" t="s">
        <v>162</v>
      </c>
      <c r="D11" s="72" t="s">
        <v>163</v>
      </c>
      <c r="E11" s="72">
        <v>0</v>
      </c>
    </row>
    <row r="12" spans="3:7">
      <c r="C12" s="140"/>
      <c r="D12" s="72" t="s">
        <v>164</v>
      </c>
      <c r="E12" s="72">
        <v>0</v>
      </c>
    </row>
    <row r="13" spans="3:7">
      <c r="C13" s="140"/>
      <c r="D13" s="72" t="s">
        <v>165</v>
      </c>
      <c r="E13" s="72">
        <v>0</v>
      </c>
    </row>
    <row r="14" spans="3:7">
      <c r="C14" s="141"/>
      <c r="D14" s="79" t="s">
        <v>38</v>
      </c>
      <c r="E14" s="70">
        <f>SUM(E11:E13)</f>
        <v>0</v>
      </c>
    </row>
    <row r="15" spans="3:7">
      <c r="D15" s="73"/>
      <c r="E15" s="74"/>
    </row>
    <row r="16" spans="3:7" ht="12.95">
      <c r="D16" s="75" t="s">
        <v>166</v>
      </c>
      <c r="E16" s="76">
        <f>E10+E14</f>
        <v>0</v>
      </c>
    </row>
    <row r="20" spans="3:9">
      <c r="E20" s="41"/>
    </row>
    <row r="22" spans="3:9" ht="15.95">
      <c r="C22" s="78" t="s">
        <v>167</v>
      </c>
    </row>
    <row r="24" spans="3:9">
      <c r="C24" s="83" t="s">
        <v>168</v>
      </c>
      <c r="D24" s="83" t="s">
        <v>169</v>
      </c>
      <c r="E24" s="83" t="s">
        <v>170</v>
      </c>
      <c r="F24" s="83" t="s">
        <v>171</v>
      </c>
      <c r="G24" s="83" t="s">
        <v>172</v>
      </c>
      <c r="H24" s="83" t="s">
        <v>173</v>
      </c>
      <c r="I24" s="83" t="s">
        <v>174</v>
      </c>
    </row>
    <row r="25" spans="3:9">
      <c r="C25" s="84" t="s">
        <v>175</v>
      </c>
      <c r="D25" s="85">
        <v>0</v>
      </c>
      <c r="E25" s="85">
        <v>0</v>
      </c>
      <c r="F25" s="85">
        <f>E16*0.5</f>
        <v>0</v>
      </c>
      <c r="G25" s="85">
        <v>0</v>
      </c>
      <c r="H25" s="85">
        <v>0</v>
      </c>
      <c r="I25" s="85">
        <f t="shared" ref="I25:I31" si="0">D25+F25+G25-H25</f>
        <v>0</v>
      </c>
    </row>
    <row r="26" spans="3:9">
      <c r="C26" s="84" t="s">
        <v>176</v>
      </c>
      <c r="D26" s="85">
        <f>I25</f>
        <v>0</v>
      </c>
      <c r="E26" s="85">
        <v>1</v>
      </c>
      <c r="F26" s="85">
        <v>0</v>
      </c>
      <c r="G26" s="85">
        <v>0</v>
      </c>
      <c r="H26" s="85">
        <f>$D$26/48*E26</f>
        <v>0</v>
      </c>
      <c r="I26" s="85">
        <f t="shared" si="0"/>
        <v>0</v>
      </c>
    </row>
    <row r="27" spans="3:9">
      <c r="C27" s="84" t="s">
        <v>177</v>
      </c>
      <c r="D27" s="85">
        <f>I26</f>
        <v>0</v>
      </c>
      <c r="E27" s="85">
        <v>12</v>
      </c>
      <c r="F27" s="85">
        <v>0</v>
      </c>
      <c r="G27" s="85">
        <v>0</v>
      </c>
      <c r="H27" s="85">
        <f>$D$26/48*E27</f>
        <v>0</v>
      </c>
      <c r="I27" s="85">
        <f t="shared" si="0"/>
        <v>0</v>
      </c>
    </row>
    <row r="28" spans="3:9">
      <c r="C28" s="84" t="s">
        <v>178</v>
      </c>
      <c r="D28" s="85">
        <f t="shared" ref="D28:D31" si="1">I27</f>
        <v>0</v>
      </c>
      <c r="E28" s="85">
        <v>12</v>
      </c>
      <c r="F28" s="85">
        <v>0</v>
      </c>
      <c r="G28" s="85">
        <v>0</v>
      </c>
      <c r="H28" s="85">
        <f>D26/48*E28</f>
        <v>0</v>
      </c>
      <c r="I28" s="85">
        <f t="shared" si="0"/>
        <v>0</v>
      </c>
    </row>
    <row r="29" spans="3:9">
      <c r="C29" s="84" t="s">
        <v>179</v>
      </c>
      <c r="D29" s="85">
        <f t="shared" si="1"/>
        <v>0</v>
      </c>
      <c r="E29" s="85">
        <v>12</v>
      </c>
      <c r="F29" s="85">
        <v>0</v>
      </c>
      <c r="G29" s="85">
        <v>0</v>
      </c>
      <c r="H29" s="85">
        <f>D26/48*E29</f>
        <v>0</v>
      </c>
      <c r="I29" s="85">
        <f t="shared" si="0"/>
        <v>0</v>
      </c>
    </row>
    <row r="30" spans="3:9">
      <c r="C30" s="84" t="s">
        <v>180</v>
      </c>
      <c r="D30" s="85">
        <f t="shared" si="1"/>
        <v>0</v>
      </c>
      <c r="E30" s="85">
        <v>11</v>
      </c>
      <c r="F30" s="85">
        <v>0</v>
      </c>
      <c r="G30" s="85">
        <v>0</v>
      </c>
      <c r="H30" s="85">
        <f>D26/48*E30</f>
        <v>0</v>
      </c>
      <c r="I30" s="85">
        <f t="shared" si="0"/>
        <v>0</v>
      </c>
    </row>
    <row r="31" spans="3:9">
      <c r="C31" s="84" t="s">
        <v>181</v>
      </c>
      <c r="D31" s="85">
        <f t="shared" si="1"/>
        <v>0</v>
      </c>
      <c r="E31" s="85">
        <v>0</v>
      </c>
      <c r="F31" s="85">
        <v>0</v>
      </c>
      <c r="G31" s="85">
        <v>0</v>
      </c>
      <c r="H31" s="85">
        <f>D26/54*E31</f>
        <v>0</v>
      </c>
      <c r="I31" s="85">
        <f t="shared" si="0"/>
        <v>0</v>
      </c>
    </row>
    <row r="33" spans="3:3">
      <c r="C33" s="77"/>
    </row>
    <row r="34" spans="3:3">
      <c r="C34" s="77"/>
    </row>
  </sheetData>
  <mergeCells count="2">
    <mergeCell ref="C7:C10"/>
    <mergeCell ref="C11:C14"/>
  </mergeCells>
  <pageMargins left="0.7" right="0.7" top="0.75" bottom="0.75" header="0.3" footer="0.3"/>
  <pageSetup paperSize="9" orientation="portrait" horizontalDpi="1200" verticalDpi="120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K14"/>
  <sheetViews>
    <sheetView showGridLines="0" tabSelected="1" workbookViewId="0">
      <selection activeCell="H13" sqref="H13"/>
    </sheetView>
  </sheetViews>
  <sheetFormatPr defaultColWidth="9.140625" defaultRowHeight="12"/>
  <cols>
    <col min="1" max="1" width="9.140625" style="1"/>
    <col min="2" max="2" width="26.140625" style="1" bestFit="1" customWidth="1"/>
    <col min="3" max="3" width="11.140625" style="1" customWidth="1"/>
    <col min="4" max="4" width="19.42578125" style="1" customWidth="1"/>
    <col min="5" max="5" width="18.140625" style="1" customWidth="1"/>
    <col min="6" max="6" width="9.140625" style="1"/>
    <col min="7" max="7" width="15.42578125" style="1" customWidth="1"/>
    <col min="8" max="8" width="17.140625" style="1" customWidth="1"/>
    <col min="9" max="9" width="13.42578125" style="1" customWidth="1"/>
    <col min="10" max="10" width="9.140625" style="1"/>
    <col min="11" max="11" width="16.42578125" style="1" customWidth="1"/>
    <col min="12" max="16384" width="9.140625" style="1"/>
  </cols>
  <sheetData>
    <row r="2" spans="2:11" ht="15.95">
      <c r="B2" s="78" t="s">
        <v>182</v>
      </c>
    </row>
    <row r="5" spans="2:11">
      <c r="B5" s="80" t="s">
        <v>183</v>
      </c>
      <c r="C5" s="80" t="s">
        <v>184</v>
      </c>
      <c r="D5" s="81" t="s">
        <v>185</v>
      </c>
      <c r="E5" s="81" t="s">
        <v>186</v>
      </c>
      <c r="F5" s="45"/>
      <c r="G5" s="81" t="s">
        <v>187</v>
      </c>
      <c r="H5" s="81" t="s">
        <v>125</v>
      </c>
      <c r="I5" s="81" t="s">
        <v>188</v>
      </c>
      <c r="K5" s="81" t="s">
        <v>189</v>
      </c>
    </row>
    <row r="6" spans="2:11">
      <c r="B6" s="142"/>
      <c r="C6" s="32">
        <v>2020</v>
      </c>
      <c r="D6" s="33">
        <v>0</v>
      </c>
      <c r="E6" s="33">
        <f>D6</f>
        <v>0</v>
      </c>
      <c r="F6" s="2"/>
      <c r="G6" s="33">
        <v>0</v>
      </c>
      <c r="H6" s="33">
        <f>E6*1/36</f>
        <v>0</v>
      </c>
      <c r="I6" s="33">
        <f>G6+H6</f>
        <v>0</v>
      </c>
      <c r="K6" s="33">
        <f>E6-I6</f>
        <v>0</v>
      </c>
    </row>
    <row r="7" spans="2:11">
      <c r="B7" s="143"/>
      <c r="C7" s="32">
        <v>2021</v>
      </c>
      <c r="D7" s="33">
        <v>0</v>
      </c>
      <c r="E7" s="33">
        <v>0</v>
      </c>
      <c r="F7" s="2"/>
      <c r="G7" s="33">
        <f>I6</f>
        <v>0</v>
      </c>
      <c r="H7" s="33">
        <f>E7*12/36</f>
        <v>0</v>
      </c>
      <c r="I7" s="33">
        <f t="shared" ref="I7:I13" si="0">G7+H7</f>
        <v>0</v>
      </c>
      <c r="K7" s="33">
        <f t="shared" ref="K7:K13" si="1">E7-I7</f>
        <v>0</v>
      </c>
    </row>
    <row r="8" spans="2:11">
      <c r="B8" s="143"/>
      <c r="C8" s="32">
        <v>2022</v>
      </c>
      <c r="D8" s="33">
        <v>0</v>
      </c>
      <c r="E8" s="33">
        <v>0</v>
      </c>
      <c r="F8" s="2"/>
      <c r="G8" s="33">
        <f t="shared" ref="G8:G13" si="2">I7</f>
        <v>0</v>
      </c>
      <c r="H8" s="33">
        <f>E8*12/36</f>
        <v>0</v>
      </c>
      <c r="I8" s="33">
        <f t="shared" si="0"/>
        <v>0</v>
      </c>
      <c r="K8" s="33">
        <f t="shared" si="1"/>
        <v>0</v>
      </c>
    </row>
    <row r="9" spans="2:11">
      <c r="B9" s="143"/>
      <c r="C9" s="32">
        <v>2023</v>
      </c>
      <c r="D9" s="33">
        <v>0</v>
      </c>
      <c r="E9" s="33">
        <v>0</v>
      </c>
      <c r="F9" s="2"/>
      <c r="G9" s="33">
        <f t="shared" si="2"/>
        <v>0</v>
      </c>
      <c r="H9" s="33">
        <f>K8</f>
        <v>0</v>
      </c>
      <c r="I9" s="33">
        <f t="shared" si="0"/>
        <v>0</v>
      </c>
      <c r="K9" s="33">
        <f t="shared" si="1"/>
        <v>0</v>
      </c>
    </row>
    <row r="10" spans="2:11">
      <c r="B10" s="143"/>
      <c r="C10" s="32">
        <v>2024</v>
      </c>
      <c r="D10" s="33">
        <v>0</v>
      </c>
      <c r="E10" s="33">
        <v>0</v>
      </c>
      <c r="F10" s="2"/>
      <c r="G10" s="33">
        <f t="shared" si="2"/>
        <v>0</v>
      </c>
      <c r="H10" s="33">
        <v>0</v>
      </c>
      <c r="I10" s="33">
        <f t="shared" si="0"/>
        <v>0</v>
      </c>
      <c r="K10" s="33">
        <f t="shared" si="1"/>
        <v>0</v>
      </c>
    </row>
    <row r="11" spans="2:11">
      <c r="B11" s="143"/>
      <c r="C11" s="32">
        <v>2025</v>
      </c>
      <c r="D11" s="33">
        <v>0</v>
      </c>
      <c r="E11" s="33">
        <v>0</v>
      </c>
      <c r="F11" s="2"/>
      <c r="G11" s="33">
        <f t="shared" si="2"/>
        <v>0</v>
      </c>
      <c r="H11" s="33">
        <v>0</v>
      </c>
      <c r="I11" s="33">
        <f t="shared" si="0"/>
        <v>0</v>
      </c>
      <c r="K11" s="33">
        <f t="shared" si="1"/>
        <v>0</v>
      </c>
    </row>
    <row r="12" spans="2:11">
      <c r="B12" s="143"/>
      <c r="C12" s="32">
        <v>2026</v>
      </c>
      <c r="D12" s="33">
        <v>0</v>
      </c>
      <c r="E12" s="33">
        <v>0</v>
      </c>
      <c r="F12" s="2"/>
      <c r="G12" s="33">
        <f t="shared" si="2"/>
        <v>0</v>
      </c>
      <c r="H12" s="33">
        <v>0</v>
      </c>
      <c r="I12" s="33">
        <f t="shared" si="0"/>
        <v>0</v>
      </c>
      <c r="K12" s="33">
        <f t="shared" si="1"/>
        <v>0</v>
      </c>
    </row>
    <row r="13" spans="2:11">
      <c r="B13" s="144"/>
      <c r="C13" s="32">
        <v>2027</v>
      </c>
      <c r="D13" s="33">
        <v>0</v>
      </c>
      <c r="E13" s="33">
        <v>0</v>
      </c>
      <c r="F13" s="2"/>
      <c r="G13" s="33">
        <f t="shared" si="2"/>
        <v>0</v>
      </c>
      <c r="H13" s="33">
        <v>0</v>
      </c>
      <c r="I13" s="33">
        <f t="shared" si="0"/>
        <v>0</v>
      </c>
      <c r="K13" s="33">
        <f t="shared" si="1"/>
        <v>0</v>
      </c>
    </row>
    <row r="14" spans="2:11">
      <c r="D14" s="2"/>
      <c r="E14" s="2"/>
      <c r="F14" s="2"/>
    </row>
  </sheetData>
  <mergeCells count="1">
    <mergeCell ref="B6:B1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2018-11-08T20:44:06Z</dcterms:created>
  <dcterms:modified xsi:type="dcterms:W3CDTF">2025-09-09T08:38:47Z</dcterms:modified>
  <cp:category/>
  <cp:contentStatus/>
</cp:coreProperties>
</file>