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yfiles.warwick.ac.uk/hcwebdav/M-Drive/HCSS6/Shared316/Ben B/Documents/Equipment/AllProcdures2020/"/>
    </mc:Choice>
  </mc:AlternateContent>
  <bookViews>
    <workbookView xWindow="0" yWindow="0" windowWidth="21570" windowHeight="774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K18" i="1" l="1"/>
  <c r="K17" i="1"/>
  <c r="D16" i="1"/>
  <c r="K4" i="1"/>
  <c r="S8" i="1"/>
  <c r="S7" i="1" s="1"/>
  <c r="S6" i="1" s="1"/>
  <c r="S5" i="1" s="1"/>
  <c r="S11" i="1"/>
  <c r="S12" i="1" s="1"/>
  <c r="S13" i="1" s="1"/>
  <c r="S14" i="1" s="1"/>
  <c r="S15" i="1" s="1"/>
  <c r="S10" i="1"/>
  <c r="U6" i="1"/>
  <c r="U7" i="1" s="1"/>
  <c r="U8" i="1" s="1"/>
  <c r="U9" i="1" s="1"/>
  <c r="K10" i="1"/>
  <c r="D10" i="1" s="1"/>
  <c r="D13" i="1" l="1"/>
  <c r="D7" i="1"/>
</calcChain>
</file>

<file path=xl/sharedStrings.xml><?xml version="1.0" encoding="utf-8"?>
<sst xmlns="http://schemas.openxmlformats.org/spreadsheetml/2006/main" count="31" uniqueCount="31">
  <si>
    <t>at least 10 datapoints over the narrowest line</t>
  </si>
  <si>
    <t>narrowest line (G)</t>
  </si>
  <si>
    <t>spectrum width (G)</t>
  </si>
  <si>
    <t>sweep time (s)</t>
  </si>
  <si>
    <t>number of points</t>
  </si>
  <si>
    <t>must be &lt;0.1</t>
  </si>
  <si>
    <t>–&gt;num of pts on the narrowest line</t>
  </si>
  <si>
    <t>n of scans (x)</t>
  </si>
  <si>
    <t>n of scans (y)</t>
  </si>
  <si>
    <t>modulation amplitude not more than 1/3 the narrowest line</t>
  </si>
  <si>
    <t>must be &lt;0.33</t>
  </si>
  <si>
    <t>mod amplitude</t>
  </si>
  <si>
    <t>time constant (ms)</t>
  </si>
  <si>
    <t>conversion time (ms)</t>
  </si>
  <si>
    <t>Delay (s)</t>
  </si>
  <si>
    <t>Predicted Centre Feild(G)</t>
  </si>
  <si>
    <t>microwave Frequecny (GHz)</t>
  </si>
  <si>
    <t>Resolutions</t>
  </si>
  <si>
    <t xml:space="preserve">must be &lt;15 </t>
  </si>
  <si>
    <t>Sweep Rate must be less than 20 G/s or spectrum may be distorted</t>
  </si>
  <si>
    <t xml:space="preserve">Time Constant (ms) </t>
  </si>
  <si>
    <t>Eaton, G. R., Eaton, S. S., Barr, D. P., &amp; Weber, R. T. (2010). Quantitative EPR</t>
  </si>
  <si>
    <t xml:space="preserve">EPR Rules of Thumb adpated from </t>
  </si>
  <si>
    <t>g</t>
  </si>
  <si>
    <t>if g value not known use ge = 2.002319</t>
  </si>
  <si>
    <t>Adjust to Frequency shown on frquecny counter</t>
  </si>
  <si>
    <t xml:space="preserve">Add in experiment parameters </t>
  </si>
  <si>
    <t>hh:mm:ss</t>
  </si>
  <si>
    <t xml:space="preserve">Total Scan time </t>
  </si>
  <si>
    <t>Days</t>
  </si>
  <si>
    <t xml:space="preserve">Any questions please contact the Spectroscopy RTP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</si>
</sst>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809]General"/>
    <numFmt numFmtId="168" formatCode="0.0"/>
    <numFmt numFmtId="170" formatCode="[$-F400]h:mm:ss\ AM/PM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2" fillId="0" borderId="0"/>
  </cellStyleXfs>
  <cellXfs count="12">
    <xf numFmtId="0" fontId="0" fillId="0" borderId="0" xfId="0"/>
    <xf numFmtId="0" fontId="1" fillId="0" borderId="0" xfId="0" applyFont="1"/>
    <xf numFmtId="164" fontId="2" fillId="0" borderId="0" xfId="1"/>
    <xf numFmtId="164" fontId="1" fillId="0" borderId="0" xfId="0" applyNumberFormat="1" applyFont="1"/>
    <xf numFmtId="0" fontId="0" fillId="0" borderId="2" xfId="0" applyBorder="1"/>
    <xf numFmtId="0" fontId="0" fillId="0" borderId="3" xfId="0" applyBorder="1"/>
    <xf numFmtId="164" fontId="2" fillId="0" borderId="3" xfId="1" applyBorder="1"/>
    <xf numFmtId="0" fontId="0" fillId="0" borderId="4" xfId="0" applyBorder="1"/>
    <xf numFmtId="0" fontId="0" fillId="0" borderId="1" xfId="0" applyBorder="1"/>
    <xf numFmtId="168" fontId="0" fillId="0" borderId="0" xfId="0" applyNumberFormat="1"/>
    <xf numFmtId="170" fontId="1" fillId="0" borderId="0" xfId="0" applyNumberFormat="1" applyFont="1"/>
    <xf numFmtId="170" fontId="0" fillId="0" borderId="0" xfId="0" applyNumberFormat="1"/>
  </cellXfs>
  <cellStyles count="2">
    <cellStyle name="Excel Built-in Normal" xfId="1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447675</xdr:colOff>
      <xdr:row>8</xdr:row>
      <xdr:rowOff>142875</xdr:rowOff>
    </xdr:from>
    <xdr:ext cx="3667125" cy="442237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/>
            <xdr:cNvSpPr txBox="1"/>
          </xdr:nvSpPr>
          <xdr:spPr>
            <a:xfrm>
              <a:off x="1057275" y="1095375"/>
              <a:ext cx="3667125" cy="4422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/>
                          </a:rPr>
                          <m:t>𝑠𝑝𝑒𝑐𝑡𝑟𝑢𝑚</m:t>
                        </m:r>
                        <m:r>
                          <a:rPr lang="en-GB" sz="1100" b="0" i="1">
                            <a:latin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</a:rPr>
                          <m:t>𝑤𝑖𝑑𝑡h</m:t>
                        </m:r>
                        <m:r>
                          <a:rPr lang="en-GB" sz="1100" b="0" i="1">
                            <a:latin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</a:rPr>
                          <m:t>𝑖𝑛</m:t>
                        </m:r>
                        <m:r>
                          <a:rPr lang="en-GB" sz="1100" b="0" i="1">
                            <a:latin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</a:rPr>
                          <m:t>𝐺𝑎𝑢𝑠𝑠</m:t>
                        </m:r>
                      </m:num>
                      <m:den>
                        <m:r>
                          <a:rPr lang="en-GB" sz="1100" b="0" i="1">
                            <a:latin typeface="Cambria Math"/>
                          </a:rPr>
                          <m:t>𝑙𝑖𝑛𝑒</m:t>
                        </m:r>
                        <m:r>
                          <a:rPr lang="en-GB" sz="1100" b="0" i="1">
                            <a:latin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</a:rPr>
                          <m:t>𝑤𝑖𝑑𝑡h</m:t>
                        </m:r>
                        <m:r>
                          <a:rPr lang="en-GB" sz="1100" b="0" i="1">
                            <a:latin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</a:rPr>
                          <m:t>𝑖𝑛</m:t>
                        </m:r>
                        <m:r>
                          <a:rPr lang="en-GB" sz="1100" b="0" i="1">
                            <a:latin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</a:rPr>
                          <m:t>𝐺𝑎𝑢𝑠𝑠</m:t>
                        </m:r>
                      </m:den>
                    </m:f>
                    <m:r>
                      <a:rPr lang="en-GB" sz="1100" i="1">
                        <a:latin typeface="Cambria Math"/>
                        <a:ea typeface="Cambria Math"/>
                      </a:rPr>
                      <m:t>×</m:t>
                    </m:r>
                    <m:f>
                      <m:fPr>
                        <m:ctrlPr>
                          <a:rPr lang="en-GB" sz="1100" i="1">
                            <a:latin typeface="Cambria Math" panose="02040503050406030204" pitchFamily="18" charset="0"/>
                            <a:ea typeface="Cambria Math"/>
                          </a:rPr>
                        </m:ctrlPr>
                      </m:fPr>
                      <m:num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𝑡𝑖𝑚𝑒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𝑐𝑜𝑛𝑠𝑡𝑎𝑛𝑡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𝑖𝑛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𝑠𝑒𝑐</m:t>
                        </m:r>
                      </m:num>
                      <m:den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𝑠𝑤𝑒𝑒𝑝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𝑡𝑖𝑚𝑒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𝑖𝑛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 </m:t>
                        </m:r>
                        <m:r>
                          <a:rPr lang="en-GB" sz="1100" b="0" i="1">
                            <a:latin typeface="Cambria Math"/>
                            <a:ea typeface="Cambria Math"/>
                          </a:rPr>
                          <m:t>𝑠𝑒𝑐</m:t>
                        </m:r>
                      </m:den>
                    </m:f>
                    <m:r>
                      <a:rPr lang="en-GB" sz="1100" i="1">
                        <a:latin typeface="Cambria Math"/>
                        <a:ea typeface="Cambria Math"/>
                      </a:rPr>
                      <m:t>&lt;</m:t>
                    </m:r>
                    <m:r>
                      <a:rPr lang="en-GB" sz="1100" b="0" i="1">
                        <a:latin typeface="Cambria Math"/>
                        <a:ea typeface="Cambria Math"/>
                      </a:rPr>
                      <m:t>0.1</m:t>
                    </m:r>
                  </m:oMath>
                </m:oMathPara>
              </a14:m>
              <a:endParaRPr lang="en-GB" sz="1100"/>
            </a:p>
          </xdr:txBody>
        </xdr:sp>
      </mc:Choice>
      <mc:Fallback>
        <xdr:sp macro="" textlink="">
          <xdr:nvSpPr>
            <xdr:cNvPr id="2" name="TextBox 1"/>
            <xdr:cNvSpPr txBox="1"/>
          </xdr:nvSpPr>
          <xdr:spPr>
            <a:xfrm>
              <a:off x="1057275" y="1095375"/>
              <a:ext cx="3667125" cy="4422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en-GB" sz="1100" i="0">
                  <a:latin typeface="Cambria Math" panose="02040503050406030204" pitchFamily="18" charset="0"/>
                </a:rPr>
                <a:t>(</a:t>
              </a:r>
              <a:r>
                <a:rPr lang="en-GB" sz="1100" b="0" i="0">
                  <a:latin typeface="Cambria Math"/>
                </a:rPr>
                <a:t>𝑠𝑝𝑒𝑐𝑡𝑟𝑢𝑚 𝑤𝑖𝑑𝑡ℎ 𝑖𝑛 𝐺𝑎𝑢𝑠𝑠</a:t>
              </a:r>
              <a:r>
                <a:rPr lang="en-GB" sz="1100" b="0" i="0">
                  <a:latin typeface="Cambria Math" panose="02040503050406030204" pitchFamily="18" charset="0"/>
                </a:rPr>
                <a:t>)/(</a:t>
              </a:r>
              <a:r>
                <a:rPr lang="en-GB" sz="1100" b="0" i="0">
                  <a:latin typeface="Cambria Math"/>
                </a:rPr>
                <a:t>𝑙𝑖𝑛𝑒 𝑤𝑖𝑑𝑡ℎ 𝑖𝑛 𝐺𝑎𝑢𝑠𝑠</a:t>
              </a:r>
              <a:r>
                <a:rPr lang="en-GB" sz="1100" b="0" i="0">
                  <a:latin typeface="Cambria Math" panose="02040503050406030204" pitchFamily="18" charset="0"/>
                </a:rPr>
                <a:t>)</a:t>
              </a:r>
              <a:r>
                <a:rPr lang="en-GB" sz="1100" i="0">
                  <a:latin typeface="Cambria Math"/>
                  <a:ea typeface="Cambria Math"/>
                </a:rPr>
                <a:t>×</a:t>
              </a:r>
              <a:r>
                <a:rPr lang="en-GB" sz="1100" i="0">
                  <a:latin typeface="Cambria Math" panose="02040503050406030204" pitchFamily="18" charset="0"/>
                  <a:ea typeface="Cambria Math"/>
                </a:rPr>
                <a:t>(</a:t>
              </a:r>
              <a:r>
                <a:rPr lang="en-GB" sz="1100" b="0" i="0">
                  <a:latin typeface="Cambria Math"/>
                  <a:ea typeface="Cambria Math"/>
                </a:rPr>
                <a:t>𝑡𝑖𝑚𝑒 𝑐𝑜𝑛𝑠𝑡𝑎𝑛𝑡 𝑖𝑛 𝑠𝑒𝑐</a:t>
              </a:r>
              <a:r>
                <a:rPr lang="en-GB" sz="1100" b="0" i="0">
                  <a:latin typeface="Cambria Math" panose="02040503050406030204" pitchFamily="18" charset="0"/>
                  <a:ea typeface="Cambria Math"/>
                </a:rPr>
                <a:t>)/(</a:t>
              </a:r>
              <a:r>
                <a:rPr lang="en-GB" sz="1100" b="0" i="0">
                  <a:latin typeface="Cambria Math"/>
                  <a:ea typeface="Cambria Math"/>
                </a:rPr>
                <a:t>𝑠𝑤𝑒𝑒𝑝 𝑡𝑖𝑚𝑒 𝑖𝑛 𝑠𝑒𝑐</a:t>
              </a:r>
              <a:r>
                <a:rPr lang="en-GB" sz="1100" b="0" i="0">
                  <a:latin typeface="Cambria Math" panose="02040503050406030204" pitchFamily="18" charset="0"/>
                  <a:ea typeface="Cambria Math"/>
                </a:rPr>
                <a:t>)</a:t>
              </a:r>
              <a:r>
                <a:rPr lang="en-GB" sz="1100" i="0">
                  <a:latin typeface="Cambria Math"/>
                  <a:ea typeface="Cambria Math"/>
                </a:rPr>
                <a:t>&lt;</a:t>
              </a:r>
              <a:r>
                <a:rPr lang="en-GB" sz="1100" b="0" i="0">
                  <a:latin typeface="Cambria Math"/>
                  <a:ea typeface="Cambria Math"/>
                </a:rPr>
                <a:t>0.1</a:t>
              </a:r>
              <a:endParaRPr lang="en-GB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U21"/>
  <sheetViews>
    <sheetView tabSelected="1" workbookViewId="0">
      <selection activeCell="C23" sqref="C23"/>
    </sheetView>
  </sheetViews>
  <sheetFormatPr defaultRowHeight="15" x14ac:dyDescent="0.25"/>
  <cols>
    <col min="3" max="3" width="68.85546875" bestFit="1" customWidth="1"/>
    <col min="9" max="9" width="24" bestFit="1" customWidth="1"/>
    <col min="10" max="10" width="1.42578125" customWidth="1"/>
    <col min="11" max="11" width="14.7109375" bestFit="1" customWidth="1"/>
    <col min="19" max="21" width="0" hidden="1" customWidth="1"/>
  </cols>
  <sheetData>
    <row r="2" spans="3:21" ht="15.75" thickBot="1" x14ac:dyDescent="0.3"/>
    <row r="3" spans="3:21" ht="15.75" thickBot="1" x14ac:dyDescent="0.3">
      <c r="C3" s="1" t="s">
        <v>22</v>
      </c>
      <c r="F3" t="s">
        <v>23</v>
      </c>
      <c r="G3" s="8">
        <v>2.0023193043616998</v>
      </c>
      <c r="I3" t="s">
        <v>16</v>
      </c>
      <c r="K3" s="8">
        <v>9.7539999999999996</v>
      </c>
      <c r="M3" t="s">
        <v>25</v>
      </c>
      <c r="S3" t="s">
        <v>20</v>
      </c>
      <c r="U3" t="s">
        <v>17</v>
      </c>
    </row>
    <row r="4" spans="3:21" x14ac:dyDescent="0.25">
      <c r="C4" s="1" t="s">
        <v>21</v>
      </c>
      <c r="I4" t="s">
        <v>15</v>
      </c>
      <c r="K4" s="9">
        <f>(((6.6261E-34)*(K3*1000000000))/(G3*9.274E-24))*10000</f>
        <v>3480.4893658838637</v>
      </c>
      <c r="M4" t="s">
        <v>24</v>
      </c>
    </row>
    <row r="5" spans="3:21" ht="15.75" thickBot="1" x14ac:dyDescent="0.3">
      <c r="S5">
        <f t="shared" ref="S5:S7" si="0">S6/2</f>
        <v>0.32</v>
      </c>
      <c r="U5">
        <v>512</v>
      </c>
    </row>
    <row r="6" spans="3:21" x14ac:dyDescent="0.25">
      <c r="I6" t="s">
        <v>1</v>
      </c>
      <c r="K6" s="4">
        <v>1</v>
      </c>
      <c r="M6" t="s">
        <v>26</v>
      </c>
      <c r="S6">
        <f t="shared" si="0"/>
        <v>0.64</v>
      </c>
      <c r="U6">
        <f>U5*2</f>
        <v>1024</v>
      </c>
    </row>
    <row r="7" spans="3:21" x14ac:dyDescent="0.25">
      <c r="C7" t="s">
        <v>0</v>
      </c>
      <c r="D7" s="1">
        <f>K6*K11/K7</f>
        <v>10.24</v>
      </c>
      <c r="E7" t="s">
        <v>6</v>
      </c>
      <c r="I7" t="s">
        <v>2</v>
      </c>
      <c r="K7" s="5">
        <v>200</v>
      </c>
      <c r="S7">
        <f t="shared" si="0"/>
        <v>1.28</v>
      </c>
      <c r="U7">
        <f t="shared" ref="U7:U9" si="1">U6*2</f>
        <v>2048</v>
      </c>
    </row>
    <row r="8" spans="3:21" x14ac:dyDescent="0.25">
      <c r="I8" t="s">
        <v>12</v>
      </c>
      <c r="K8" s="5">
        <v>81.92</v>
      </c>
      <c r="S8">
        <f>S9/2</f>
        <v>2.56</v>
      </c>
      <c r="U8">
        <f t="shared" si="1"/>
        <v>4096</v>
      </c>
    </row>
    <row r="9" spans="3:21" x14ac:dyDescent="0.25">
      <c r="I9" t="s">
        <v>13</v>
      </c>
      <c r="K9" s="5">
        <v>81.92</v>
      </c>
      <c r="S9">
        <v>5.12</v>
      </c>
      <c r="U9">
        <f t="shared" si="1"/>
        <v>8192</v>
      </c>
    </row>
    <row r="10" spans="3:21" x14ac:dyDescent="0.25">
      <c r="D10" s="1">
        <f>K7*(K8*0.001)/(K6*K10)</f>
        <v>9.7657507301662991E-2</v>
      </c>
      <c r="E10" t="s">
        <v>5</v>
      </c>
      <c r="I10" t="s">
        <v>3</v>
      </c>
      <c r="K10" s="5">
        <f>ROUND(K11*K9*0.001,2)</f>
        <v>167.77</v>
      </c>
      <c r="S10">
        <f>S9*2</f>
        <v>10.24</v>
      </c>
    </row>
    <row r="11" spans="3:21" x14ac:dyDescent="0.25">
      <c r="I11" t="s">
        <v>4</v>
      </c>
      <c r="K11" s="5">
        <v>2048</v>
      </c>
      <c r="S11">
        <f t="shared" ref="S11:S15" si="2">S10*2</f>
        <v>20.48</v>
      </c>
    </row>
    <row r="12" spans="3:21" x14ac:dyDescent="0.25">
      <c r="I12" t="s">
        <v>11</v>
      </c>
      <c r="J12" s="2"/>
      <c r="K12" s="6">
        <v>0.32</v>
      </c>
      <c r="S12">
        <f t="shared" si="2"/>
        <v>40.96</v>
      </c>
    </row>
    <row r="13" spans="3:21" x14ac:dyDescent="0.25">
      <c r="C13" t="s">
        <v>9</v>
      </c>
      <c r="D13" s="3">
        <f>K12/K6</f>
        <v>0.32</v>
      </c>
      <c r="E13" t="s">
        <v>10</v>
      </c>
      <c r="I13" t="s">
        <v>7</v>
      </c>
      <c r="K13" s="5">
        <v>100</v>
      </c>
      <c r="S13">
        <f t="shared" si="2"/>
        <v>81.92</v>
      </c>
    </row>
    <row r="14" spans="3:21" ht="15.75" thickBot="1" x14ac:dyDescent="0.3">
      <c r="I14" t="s">
        <v>8</v>
      </c>
      <c r="K14" s="7">
        <v>1</v>
      </c>
      <c r="S14">
        <f t="shared" si="2"/>
        <v>163.84</v>
      </c>
    </row>
    <row r="15" spans="3:21" ht="15.75" thickBot="1" x14ac:dyDescent="0.3">
      <c r="S15">
        <f t="shared" si="2"/>
        <v>327.68</v>
      </c>
    </row>
    <row r="16" spans="3:21" ht="15.75" thickBot="1" x14ac:dyDescent="0.3">
      <c r="C16" t="s">
        <v>19</v>
      </c>
      <c r="D16">
        <f>K7/K10</f>
        <v>1.1921082434285033</v>
      </c>
      <c r="E16" t="s">
        <v>18</v>
      </c>
      <c r="I16" t="s">
        <v>14</v>
      </c>
      <c r="K16" s="8">
        <v>0</v>
      </c>
    </row>
    <row r="17" spans="3:12" x14ac:dyDescent="0.25">
      <c r="I17" t="s">
        <v>28</v>
      </c>
      <c r="K17" s="10">
        <f>(((K10+K16)*K13*K14)/60)/1440</f>
        <v>0.19417824074074075</v>
      </c>
      <c r="L17" t="s">
        <v>27</v>
      </c>
    </row>
    <row r="18" spans="3:12" x14ac:dyDescent="0.25">
      <c r="K18" s="9">
        <f>((K10+K16)*K13*K14)/(24*3600)</f>
        <v>0.19417824074074075</v>
      </c>
      <c r="L18" t="s">
        <v>29</v>
      </c>
    </row>
    <row r="21" spans="3:12" x14ac:dyDescent="0.25">
      <c r="C21" t="s">
        <v>30</v>
      </c>
      <c r="K21" s="11"/>
    </row>
  </sheetData>
  <conditionalFormatting sqref="D13">
    <cfRule type="cellIs" dxfId="7" priority="7" operator="greaterThan">
      <formula>0.331</formula>
    </cfRule>
    <cfRule type="cellIs" dxfId="6" priority="8" operator="lessThan">
      <formula>0.33</formula>
    </cfRule>
  </conditionalFormatting>
  <conditionalFormatting sqref="D10">
    <cfRule type="cellIs" dxfId="5" priority="5" operator="lessThan">
      <formula>0.1</formula>
    </cfRule>
    <cfRule type="cellIs" dxfId="4" priority="6" operator="greaterThan">
      <formula>0.101</formula>
    </cfRule>
  </conditionalFormatting>
  <conditionalFormatting sqref="D7">
    <cfRule type="cellIs" dxfId="3" priority="3" operator="lessThan">
      <formula>10</formula>
    </cfRule>
    <cfRule type="cellIs" dxfId="2" priority="4" operator="greaterThan">
      <formula>10</formula>
    </cfRule>
  </conditionalFormatting>
  <conditionalFormatting sqref="D16">
    <cfRule type="cellIs" dxfId="1" priority="1" operator="lessThan">
      <formula>20</formula>
    </cfRule>
    <cfRule type="cellIs" dxfId="0" priority="2" operator="greaterThan">
      <formula>20</formula>
    </cfRule>
  </conditionalFormatting>
  <dataValidations count="4">
    <dataValidation type="decimal" errorStyle="information" allowBlank="1" showInputMessage="1" showErrorMessage="1" errorTitle="Modulation Amplitude" error="You have entered amodulation amplitude that can't be produced. " sqref="K12">
      <formula1>0.02</formula1>
      <formula2>10</formula2>
    </dataValidation>
    <dataValidation type="list" allowBlank="1" showInputMessage="1" showErrorMessage="1" sqref="K8:K9">
      <formula1>$S$5:$S$15</formula1>
    </dataValidation>
    <dataValidation type="whole" errorStyle="information" allowBlank="1" showInputMessage="1" showErrorMessage="1" errorTitle="Y Scans" error="the mimimum number fo y scans is 1. Y slices above 150 may casue the spectromter to be unstable." sqref="K14">
      <formula1>1</formula1>
      <formula2>150</formula2>
    </dataValidation>
    <dataValidation type="list" allowBlank="1" showInputMessage="1" showErrorMessage="1" sqref="K11">
      <formula1>$U$5:$U$9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Claudio</dc:creator>
  <cp:lastModifiedBy>Grouch</cp:lastModifiedBy>
  <dcterms:created xsi:type="dcterms:W3CDTF">2014-11-21T14:54:05Z</dcterms:created>
  <dcterms:modified xsi:type="dcterms:W3CDTF">2020-05-04T09:41:29Z</dcterms:modified>
</cp:coreProperties>
</file>