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Strategic Planning\ARC Planning Round\2026-27\2. Guidance &amp; Templates\2. ARC Planning Guidance\Word &amp; Excel\"/>
    </mc:Choice>
  </mc:AlternateContent>
  <xr:revisionPtr revIDLastSave="0" documentId="13_ncr:1_{F5E9BB64-567B-461C-A807-C85C44EB66A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emplate" sheetId="2" r:id="rId1"/>
    <sheet name="Target margins" sheetId="5" r:id="rId2"/>
  </sheets>
  <externalReferences>
    <externalReference r:id="rId3"/>
    <externalReference r:id="rId4"/>
  </externalReferences>
  <definedNames>
    <definedName name="_xlnm.Print_Area" localSheetId="0">Template!$A$1:$U$60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0" i="2" l="1"/>
  <c r="G70" i="2"/>
  <c r="H70" i="2"/>
  <c r="I70" i="2"/>
  <c r="E70" i="2"/>
  <c r="E71" i="2"/>
  <c r="F71" i="2" s="1"/>
  <c r="G71" i="2" s="1"/>
  <c r="H71" i="2" s="1"/>
  <c r="I71" i="2" s="1"/>
  <c r="K74" i="2"/>
  <c r="L69" i="2"/>
  <c r="M69" i="2"/>
  <c r="N69" i="2"/>
  <c r="O69" i="2"/>
  <c r="K69" i="2"/>
  <c r="K68" i="2"/>
  <c r="M66" i="2"/>
  <c r="N66" i="2"/>
  <c r="O66" i="2"/>
  <c r="L66" i="2"/>
  <c r="E74" i="2"/>
  <c r="F69" i="2"/>
  <c r="G69" i="2"/>
  <c r="H69" i="2"/>
  <c r="I69" i="2"/>
  <c r="E69" i="2"/>
  <c r="E68" i="2"/>
  <c r="G66" i="2"/>
  <c r="H66" i="2"/>
  <c r="I66" i="2"/>
  <c r="F66" i="2"/>
  <c r="K73" i="2" l="1"/>
  <c r="E73" i="2"/>
  <c r="K67" i="2"/>
  <c r="E67" i="2"/>
  <c r="U27" i="2"/>
  <c r="U22" i="2"/>
  <c r="U21" i="2"/>
  <c r="U20" i="2"/>
  <c r="U19" i="2"/>
  <c r="U18" i="2"/>
  <c r="U17" i="2"/>
  <c r="U16" i="2"/>
  <c r="U15" i="2"/>
  <c r="U14" i="2"/>
  <c r="O24" i="2"/>
  <c r="O29" i="2" s="1"/>
  <c r="U24" i="2" l="1"/>
  <c r="U29" i="2" s="1"/>
  <c r="H24" i="2"/>
  <c r="H25" i="2" s="1"/>
  <c r="H29" i="2" l="1"/>
  <c r="T27" i="2" l="1"/>
  <c r="S27" i="2"/>
  <c r="R27" i="2"/>
  <c r="Q27" i="2"/>
  <c r="T22" i="2"/>
  <c r="S22" i="2"/>
  <c r="R22" i="2"/>
  <c r="Q22" i="2"/>
  <c r="T21" i="2"/>
  <c r="S21" i="2"/>
  <c r="R21" i="2"/>
  <c r="Q21" i="2"/>
  <c r="T20" i="2"/>
  <c r="S20" i="2"/>
  <c r="R20" i="2"/>
  <c r="Q20" i="2"/>
  <c r="T19" i="2"/>
  <c r="S19" i="2"/>
  <c r="R19" i="2"/>
  <c r="Q19" i="2"/>
  <c r="T18" i="2"/>
  <c r="S18" i="2"/>
  <c r="R18" i="2"/>
  <c r="Q18" i="2"/>
  <c r="T17" i="2"/>
  <c r="S17" i="2"/>
  <c r="R17" i="2"/>
  <c r="Q17" i="2"/>
  <c r="T16" i="2"/>
  <c r="S16" i="2"/>
  <c r="R16" i="2"/>
  <c r="Q16" i="2"/>
  <c r="T15" i="2"/>
  <c r="S15" i="2"/>
  <c r="R15" i="2"/>
  <c r="Q15" i="2"/>
  <c r="I24" i="2" l="1"/>
  <c r="I25" i="2" s="1"/>
  <c r="R14" i="2"/>
  <c r="S14" i="2"/>
  <c r="T14" i="2"/>
  <c r="Q14" i="2"/>
  <c r="L24" i="2"/>
  <c r="L29" i="2" s="1"/>
  <c r="M24" i="2"/>
  <c r="M29" i="2" s="1"/>
  <c r="K24" i="2"/>
  <c r="K29" i="2" s="1"/>
  <c r="F24" i="2"/>
  <c r="F25" i="2" s="1"/>
  <c r="G24" i="2"/>
  <c r="G25" i="2" s="1"/>
  <c r="D24" i="2"/>
  <c r="D25" i="2" s="1"/>
  <c r="G29" i="2" l="1"/>
  <c r="F29" i="2"/>
  <c r="D29" i="2"/>
  <c r="I29" i="2"/>
  <c r="Q24" i="2"/>
  <c r="Q29" i="2" s="1"/>
  <c r="S24" i="2"/>
  <c r="S29" i="2" s="1"/>
  <c r="T24" i="2" l="1"/>
  <c r="T29" i="2" s="1"/>
  <c r="N24" i="2"/>
  <c r="N29" i="2" s="1"/>
  <c r="E24" i="2" l="1"/>
  <c r="E25" i="2" s="1"/>
  <c r="R24" i="2"/>
  <c r="R29" i="2" s="1"/>
  <c r="E29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tc={DF37B4BF-8607-497A-846C-B84DE282D856}</author>
    <author>tc={55035CBE-5700-46A6-AF00-9D90164E2FF7}</author>
    <author>tc={43EB6E36-C0C1-47B6-966F-F59E5DA20AA0}</author>
    <author>tc={171D6916-33D6-4FEE-ABCE-C2F81BBDC39F}</author>
    <author>Hutchinson, James</author>
    <author>tc={572CA31E-6CE9-4432-87EF-6173D24635BD}</author>
    <author>tc={AE7306EB-2DBB-43E3-A456-E8A82BF6E6AB}</author>
  </authors>
  <commentList>
    <comment ref="C1" authorId="0" shapeId="0" xr:uid="{DF37B4BF-8607-497A-846C-B84DE282D856}">
      <text>
        <t>[Threaded comment]
Your version of Excel allows you to read this threaded comment; however, any edits to it will get removed if the file is opened in a newer version of Excel. Learn more: https://go.microsoft.com/fwlink/?linkid=870924
Comment:
    Original targets set at ARC on the 16/5/19 - other than where a comment explains a change</t>
      </text>
    </comment>
    <comment ref="O4" authorId="1" shapeId="0" xr:uid="{55035CBE-5700-46A6-AF00-9D90164E2FF7}">
      <text>
        <t>[Threaded comment]
Your version of Excel allows you to read this threaded comment; however, any edits to it will get removed if the file is opened in a newer version of Excel. Learn more: https://go.microsoft.com/fwlink/?linkid=870924
Comment:
    Phase 2 meeting with ARC</t>
      </text>
    </comment>
    <comment ref="O5" authorId="2" shapeId="0" xr:uid="{43EB6E36-C0C1-47B6-966F-F59E5DA20AA0}">
      <text>
        <t>[Threaded comment]
Your version of Excel allows you to read this threaded comment; however, any edits to it will get removed if the file is opened in a newer version of Excel. Learn more: https://go.microsoft.com/fwlink/?linkid=870924
Comment:
    Phase 2 meeting with ARC - targets finally confirmed by email on the 8th June 2021 by Chris Ennew.</t>
      </text>
    </comment>
    <comment ref="O8" authorId="3" shapeId="0" xr:uid="{171D6916-33D6-4FEE-ABCE-C2F81BBDC39F}">
      <text>
        <t>[Threaded comment]
Your version of Excel allows you to read this threaded comment; however, any edits to it will get removed if the file is opened in a newer version of Excel. Learn more: https://go.microsoft.com/fwlink/?linkid=870924
Comment:
    ARC Phase 2 meeting 09.12.2021</t>
      </text>
    </comment>
    <comment ref="C17" authorId="4" shapeId="0" xr:uid="{48121809-A813-48AF-B567-1454FF6AE38E}">
      <text>
        <r>
          <rPr>
            <b/>
            <sz val="9"/>
            <color indexed="81"/>
            <rFont val="Tahoma"/>
            <family val="2"/>
          </rPr>
          <t>Hutchinson, James:</t>
        </r>
        <r>
          <rPr>
            <sz val="9"/>
            <color indexed="81"/>
            <rFont val="Tahoma"/>
            <family val="2"/>
          </rPr>
          <t xml:space="preserve">
Approved by ARC at phase 2 meeting 17.01.20- "DECISION: ARC agreed to reduce the gross margin target for Physics from 35% to 29-30%."</t>
        </r>
      </text>
    </comment>
    <comment ref="C29" authorId="5" shapeId="0" xr:uid="{572CA31E-6CE9-4432-87EF-6173D24635BD}">
      <text>
        <t>[Threaded comment]
Your version of Excel allows you to read this threaded comment; however, any edits to it will get removed if the file is opened in a newer version of Excel. Learn more: https://go.microsoft.com/fwlink/?linkid=870924
Comment:
    Following Strategy Development exervise in 2021 - confirmed to dept by email on the 29th October 2021.</t>
      </text>
    </comment>
    <comment ref="O29" authorId="6" shapeId="0" xr:uid="{AE7306EB-2DBB-43E3-A456-E8A82BF6E6AB}">
      <text>
        <t>[Threaded comment]
Your version of Excel allows you to read this threaded comment; however, any edits to it will get removed if the file is opened in a newer version of Excel. Learn more: https://go.microsoft.com/fwlink/?linkid=870924
Comment:
    Date of ARC Phase 2 meeting</t>
      </text>
    </comment>
  </commentList>
</comments>
</file>

<file path=xl/sharedStrings.xml><?xml version="1.0" encoding="utf-8"?>
<sst xmlns="http://schemas.openxmlformats.org/spreadsheetml/2006/main" count="191" uniqueCount="125">
  <si>
    <t>Prepared by:</t>
  </si>
  <si>
    <t>Department:</t>
  </si>
  <si>
    <t>SIF BID: 2026 Plan</t>
  </si>
  <si>
    <t>Finance Contact Comments:</t>
  </si>
  <si>
    <t>e.g. The research success rate employed is considered optimistic in the current funding environment. Sensitivity 1 shows the operating surpluses arising from the halving of this success rate, and is more in keeping with the assumptions in the 5 year plan.</t>
  </si>
  <si>
    <t>Estimated bid income &amp; costs</t>
  </si>
  <si>
    <t xml:space="preserve">Related income &amp; costs in  2025 5YP </t>
  </si>
  <si>
    <t>Bid income &amp; costs vs plan</t>
  </si>
  <si>
    <t>2025/26</t>
  </si>
  <si>
    <t>2026/27</t>
  </si>
  <si>
    <t xml:space="preserve">2027/28 </t>
  </si>
  <si>
    <t>2028/29</t>
  </si>
  <si>
    <t>2029/30</t>
  </si>
  <si>
    <t>2030/31</t>
  </si>
  <si>
    <t>2027/28</t>
  </si>
  <si>
    <t xml:space="preserve">£000's     </t>
  </si>
  <si>
    <t>Income</t>
  </si>
  <si>
    <t>Direct costs</t>
  </si>
  <si>
    <t>Gross surplus/(deficit)</t>
  </si>
  <si>
    <t>Gross margin (%)</t>
  </si>
  <si>
    <t>Central Service Charges</t>
  </si>
  <si>
    <t>estimated (based on calculator)</t>
  </si>
  <si>
    <t>Operating surplus/(deficit)</t>
  </si>
  <si>
    <t>Sensitivity 1 - Gross surplus</t>
  </si>
  <si>
    <t xml:space="preserve">                    Gross margin</t>
  </si>
  <si>
    <t>Sensitivity 2 - Gross surplus:</t>
  </si>
  <si>
    <t>Sensitivity 3 - Gross surplus:</t>
  </si>
  <si>
    <t>Key assumptions (in order of significance)</t>
  </si>
  <si>
    <t>Explanatory notes</t>
  </si>
  <si>
    <t>Income is positve, costs are shown as negative</t>
  </si>
  <si>
    <t>-ve for costs, deficits and unfavourable impacts; +ve for income, surpluses &amp; favourable movements</t>
  </si>
  <si>
    <t>LINK TO DRAFT 6B 2026 5YP</t>
  </si>
  <si>
    <t>Gross Surplus</t>
  </si>
  <si>
    <t>Operating Surplus</t>
  </si>
  <si>
    <t>Forecast</t>
  </si>
  <si>
    <t>5YP</t>
  </si>
  <si>
    <t xml:space="preserve">Forecast </t>
  </si>
  <si>
    <t>Data for graphs</t>
  </si>
  <si>
    <t>Use 'Edit Links' on 'Data' menu to source from appropriate BGTS forms. 'Forecast' and ''Adjusted Budget' figures should always be drawn from the latest submitted quarterly BGTS form.</t>
  </si>
  <si>
    <t>5 Year Plan Surplus</t>
  </si>
  <si>
    <t>Adj Budget Surplus</t>
  </si>
  <si>
    <t>Q1 25/26</t>
  </si>
  <si>
    <t>Forecast Surplus</t>
  </si>
  <si>
    <t>5 Year Plan Surplus %</t>
  </si>
  <si>
    <t>Where applicable---&gt;</t>
  </si>
  <si>
    <t>Strategy Development Target Surplus %</t>
  </si>
  <si>
    <t>Medium Term Target surplus %</t>
  </si>
  <si>
    <t>Revised Surplus % agreed with ARC</t>
  </si>
  <si>
    <t>Adj. Budget Surplus %</t>
  </si>
  <si>
    <t>Forecast Surplus %</t>
  </si>
  <si>
    <t xml:space="preserve">Need to link to latest quarter BGTS </t>
  </si>
  <si>
    <t>Need to link for each Dept on the "target margins" worksheet</t>
  </si>
  <si>
    <t>Need to add to graph where applicable</t>
  </si>
  <si>
    <t>Medium Term target</t>
  </si>
  <si>
    <t>2021/22</t>
  </si>
  <si>
    <t>2022/23</t>
  </si>
  <si>
    <t>2023/24</t>
  </si>
  <si>
    <t>2024/25</t>
  </si>
  <si>
    <t>Sign-off date</t>
  </si>
  <si>
    <t>%</t>
  </si>
  <si>
    <t>FACULTY OF ARTS</t>
  </si>
  <si>
    <t>BGTS-CX</t>
  </si>
  <si>
    <t>CLASSICS &amp; ANCIENT HISTORY</t>
  </si>
  <si>
    <t>BGTS-EN</t>
  </si>
  <si>
    <t>ENGLISH &amp; COMPARATIVE LITERARY STUDIES</t>
  </si>
  <si>
    <t>BGTS-GS</t>
  </si>
  <si>
    <t>SCHOOL FOR CROSS-FACULTY STUDIES</t>
  </si>
  <si>
    <t>BGTS-HI</t>
  </si>
  <si>
    <t>HISTORY</t>
  </si>
  <si>
    <t>BGTS-LN</t>
  </si>
  <si>
    <t>SCHOOL OF MODERN LANGUAGES AND CULTURES</t>
  </si>
  <si>
    <t>BGTS-MQ</t>
  </si>
  <si>
    <t>SCHOOL OF CREATIVE ARTS, PERFORMANCE &amp; VISUAL CULTURES</t>
  </si>
  <si>
    <t/>
  </si>
  <si>
    <t>FACULTY OF SCIENCE, ENGINEERING AND MEDICINE</t>
  </si>
  <si>
    <t>BGTS-CH</t>
  </si>
  <si>
    <t>CHEMISTRY</t>
  </si>
  <si>
    <t>BGTS-CS</t>
  </si>
  <si>
    <t>COMPUTER SCIENCE</t>
  </si>
  <si>
    <t>BGTS-ENG</t>
  </si>
  <si>
    <t>SCHOOL OF ENGINEERING EXCL WMG</t>
  </si>
  <si>
    <t>BGTS-LF</t>
  </si>
  <si>
    <t>SCHOOL OF LIFE SCIENCES</t>
  </si>
  <si>
    <t>BGTS-MA</t>
  </si>
  <si>
    <t>WARWICK MATHEMATICS INSTITUTE</t>
  </si>
  <si>
    <t>BGTS-PX</t>
  </si>
  <si>
    <t>PHYSICS</t>
  </si>
  <si>
    <t>BGTS-PS</t>
  </si>
  <si>
    <t>PSYCHOLOGY</t>
  </si>
  <si>
    <t>BGTS-ST</t>
  </si>
  <si>
    <t>STATISTICS</t>
  </si>
  <si>
    <t>BGTS-WM</t>
  </si>
  <si>
    <t>WARWICK MANUFACTURING GROUP</t>
  </si>
  <si>
    <t>BGTS-WMS</t>
  </si>
  <si>
    <t>WARWICK MEDICAL SCHOOL</t>
  </si>
  <si>
    <t>FACULTY OF SOCIAL SCIENCE</t>
  </si>
  <si>
    <t>BGTS-CD</t>
  </si>
  <si>
    <t>CEDAR</t>
  </si>
  <si>
    <t>BGTS-CE</t>
  </si>
  <si>
    <t>CENTRE FOR LIFELONG LEARNING</t>
  </si>
  <si>
    <t>BGTS-EC</t>
  </si>
  <si>
    <t>ECONOMICS</t>
  </si>
  <si>
    <t>BGTS-EP</t>
  </si>
  <si>
    <t>CENTRE FOR TEACHER EDUCATION</t>
  </si>
  <si>
    <t>BGTS-EQ</t>
  </si>
  <si>
    <t>CENTRE FOR EDUCATION STUDIES</t>
  </si>
  <si>
    <t>BGTS-ET</t>
  </si>
  <si>
    <t>CENTRE FOR APPLIED LINGUISTICS</t>
  </si>
  <si>
    <t>BGTS-IB</t>
  </si>
  <si>
    <t>WARWICK BUSINESS SCHOOL</t>
  </si>
  <si>
    <t>BGTS-IM</t>
  </si>
  <si>
    <t>CENTRE FOR INTERDISCIPLINARY METHODOLOGIES</t>
  </si>
  <si>
    <t>BGTS-IR</t>
  </si>
  <si>
    <t>WARWICK IER</t>
  </si>
  <si>
    <t>BGTS-LA</t>
  </si>
  <si>
    <t>SCHOOL OF LAW</t>
  </si>
  <si>
    <t>BGTS-PH</t>
  </si>
  <si>
    <t>PHILOSOPHY</t>
  </si>
  <si>
    <t>BGTS-PO</t>
  </si>
  <si>
    <t>POLITICS &amp; INTERNATIONAL STUDIES</t>
  </si>
  <si>
    <t>BGTS-SO</t>
  </si>
  <si>
    <t>SOCIOLOGY</t>
  </si>
  <si>
    <t>OTHER ARC ACTIVITIES</t>
  </si>
  <si>
    <t>BGTS-IF</t>
  </si>
  <si>
    <t>WARWICK GLOBAL ACADEMY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</si>
</sst>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_-* #,##0_-;\(\ #,##0\);_-* &quot;-&quot;_-;_-@_-"/>
    <numFmt numFmtId="166" formatCode="#,##0_);[Red]\(#,##0\);\-_)"/>
    <numFmt numFmtId="167" formatCode="#,##0.0000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auto="1"/>
      </top>
      <bottom style="double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</borders>
  <cellStyleXfs count="4">
    <xf numFmtId="0" fontId="0" fillId="0" borderId="0"/>
    <xf numFmtId="9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20" fillId="0" borderId="0"/>
  </cellStyleXfs>
  <cellXfs count="18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vertical="top" wrapText="1"/>
    </xf>
    <xf numFmtId="0" fontId="4" fillId="0" borderId="0" xfId="0" applyFont="1"/>
    <xf numFmtId="0" fontId="0" fillId="4" borderId="0" xfId="0" applyFill="1"/>
    <xf numFmtId="0" fontId="0" fillId="2" borderId="0" xfId="0" applyFill="1"/>
    <xf numFmtId="0" fontId="0" fillId="3" borderId="0" xfId="0" applyFill="1"/>
    <xf numFmtId="0" fontId="4" fillId="0" borderId="0" xfId="0" applyFont="1" applyAlignment="1">
      <alignment horizontal="right"/>
    </xf>
    <xf numFmtId="0" fontId="5" fillId="0" borderId="0" xfId="0" applyFont="1"/>
    <xf numFmtId="0" fontId="5" fillId="0" borderId="2" xfId="0" applyFont="1" applyBorder="1"/>
    <xf numFmtId="3" fontId="5" fillId="0" borderId="0" xfId="0" applyNumberFormat="1" applyFont="1"/>
    <xf numFmtId="164" fontId="5" fillId="0" borderId="0" xfId="0" applyNumberFormat="1" applyFont="1"/>
    <xf numFmtId="0" fontId="5" fillId="0" borderId="4" xfId="0" applyFont="1" applyBorder="1"/>
    <xf numFmtId="164" fontId="5" fillId="0" borderId="5" xfId="0" applyNumberFormat="1" applyFont="1" applyBorder="1"/>
    <xf numFmtId="0" fontId="6" fillId="0" borderId="1" xfId="0" applyFont="1" applyBorder="1"/>
    <xf numFmtId="0" fontId="7" fillId="0" borderId="3" xfId="0" applyFont="1" applyBorder="1"/>
    <xf numFmtId="0" fontId="7" fillId="0" borderId="3" xfId="0" quotePrefix="1" applyFont="1" applyBorder="1"/>
    <xf numFmtId="0" fontId="5" fillId="0" borderId="2" xfId="0" applyFont="1" applyBorder="1" applyAlignment="1">
      <alignment horizontal="right"/>
    </xf>
    <xf numFmtId="165" fontId="0" fillId="0" borderId="0" xfId="0" applyNumberFormat="1"/>
    <xf numFmtId="165" fontId="0" fillId="4" borderId="2" xfId="0" applyNumberFormat="1" applyFill="1" applyBorder="1"/>
    <xf numFmtId="165" fontId="0" fillId="2" borderId="2" xfId="0" applyNumberFormat="1" applyFill="1" applyBorder="1"/>
    <xf numFmtId="165" fontId="0" fillId="3" borderId="2" xfId="0" applyNumberFormat="1" applyFill="1" applyBorder="1"/>
    <xf numFmtId="165" fontId="0" fillId="4" borderId="9" xfId="0" applyNumberFormat="1" applyFill="1" applyBorder="1"/>
    <xf numFmtId="165" fontId="0" fillId="2" borderId="9" xfId="0" applyNumberFormat="1" applyFill="1" applyBorder="1"/>
    <xf numFmtId="165" fontId="0" fillId="3" borderId="9" xfId="0" applyNumberFormat="1" applyFill="1" applyBorder="1"/>
    <xf numFmtId="0" fontId="0" fillId="0" borderId="0" xfId="0" applyAlignment="1">
      <alignment wrapText="1"/>
    </xf>
    <xf numFmtId="0" fontId="2" fillId="0" borderId="0" xfId="0" applyFont="1" applyAlignment="1">
      <alignment horizontal="centerContinuous"/>
    </xf>
    <xf numFmtId="165" fontId="0" fillId="0" borderId="2" xfId="0" applyNumberFormat="1" applyBorder="1"/>
    <xf numFmtId="165" fontId="0" fillId="0" borderId="9" xfId="0" applyNumberFormat="1" applyBorder="1"/>
    <xf numFmtId="0" fontId="0" fillId="0" borderId="2" xfId="0" applyBorder="1"/>
    <xf numFmtId="0" fontId="8" fillId="0" borderId="0" xfId="0" applyFont="1"/>
    <xf numFmtId="0" fontId="0" fillId="0" borderId="0" xfId="0" applyAlignment="1">
      <alignment horizontal="center"/>
    </xf>
    <xf numFmtId="0" fontId="9" fillId="0" borderId="0" xfId="0" applyFont="1" applyAlignment="1">
      <alignment horizontal="left" vertical="top" wrapText="1"/>
    </xf>
    <xf numFmtId="3" fontId="5" fillId="5" borderId="0" xfId="0" applyNumberFormat="1" applyFont="1" applyFill="1"/>
    <xf numFmtId="0" fontId="5" fillId="5" borderId="0" xfId="0" applyFont="1" applyFill="1"/>
    <xf numFmtId="164" fontId="5" fillId="5" borderId="0" xfId="0" applyNumberFormat="1" applyFont="1" applyFill="1"/>
    <xf numFmtId="0" fontId="0" fillId="0" borderId="12" xfId="0" applyBorder="1" applyAlignment="1">
      <alignment vertical="top"/>
    </xf>
    <xf numFmtId="165" fontId="0" fillId="4" borderId="0" xfId="0" applyNumberFormat="1" applyFill="1"/>
    <xf numFmtId="165" fontId="0" fillId="2" borderId="0" xfId="0" applyNumberFormat="1" applyFill="1"/>
    <xf numFmtId="165" fontId="0" fillId="3" borderId="0" xfId="0" applyNumberFormat="1" applyFill="1"/>
    <xf numFmtId="9" fontId="0" fillId="4" borderId="0" xfId="1" applyFont="1" applyFill="1" applyBorder="1"/>
    <xf numFmtId="0" fontId="5" fillId="5" borderId="5" xfId="0" applyFont="1" applyFill="1" applyBorder="1"/>
    <xf numFmtId="0" fontId="5" fillId="6" borderId="0" xfId="0" applyFont="1" applyFill="1"/>
    <xf numFmtId="164" fontId="5" fillId="6" borderId="0" xfId="0" applyNumberFormat="1" applyFont="1" applyFill="1"/>
    <xf numFmtId="0" fontId="0" fillId="6" borderId="0" xfId="0" applyFill="1"/>
    <xf numFmtId="0" fontId="11" fillId="0" borderId="0" xfId="2"/>
    <xf numFmtId="0" fontId="12" fillId="7" borderId="0" xfId="0" applyFont="1" applyFill="1" applyAlignment="1">
      <alignment vertical="center"/>
    </xf>
    <xf numFmtId="0" fontId="3" fillId="7" borderId="0" xfId="0" applyFont="1" applyFill="1"/>
    <xf numFmtId="0" fontId="13" fillId="0" borderId="0" xfId="0" applyFont="1"/>
    <xf numFmtId="0" fontId="0" fillId="4" borderId="0" xfId="0" applyFill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3" xfId="0" applyFill="1" applyBorder="1"/>
    <xf numFmtId="0" fontId="0" fillId="4" borderId="10" xfId="0" applyFill="1" applyBorder="1"/>
    <xf numFmtId="165" fontId="0" fillId="4" borderId="3" xfId="0" applyNumberFormat="1" applyFill="1" applyBorder="1"/>
    <xf numFmtId="165" fontId="0" fillId="4" borderId="10" xfId="0" applyNumberFormat="1" applyFill="1" applyBorder="1"/>
    <xf numFmtId="165" fontId="0" fillId="4" borderId="1" xfId="0" applyNumberFormat="1" applyFill="1" applyBorder="1"/>
    <xf numFmtId="165" fontId="0" fillId="4" borderId="15" xfId="0" applyNumberFormat="1" applyFill="1" applyBorder="1"/>
    <xf numFmtId="9" fontId="0" fillId="4" borderId="3" xfId="1" applyFont="1" applyFill="1" applyBorder="1"/>
    <xf numFmtId="9" fontId="0" fillId="4" borderId="10" xfId="1" applyFont="1" applyFill="1" applyBorder="1"/>
    <xf numFmtId="165" fontId="0" fillId="4" borderId="16" xfId="0" applyNumberFormat="1" applyFill="1" applyBorder="1"/>
    <xf numFmtId="165" fontId="0" fillId="4" borderId="17" xfId="0" applyNumberFormat="1" applyFill="1" applyBorder="1"/>
    <xf numFmtId="0" fontId="0" fillId="2" borderId="3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3" xfId="0" applyFill="1" applyBorder="1"/>
    <xf numFmtId="0" fontId="0" fillId="2" borderId="10" xfId="0" applyFill="1" applyBorder="1"/>
    <xf numFmtId="165" fontId="0" fillId="2" borderId="3" xfId="0" applyNumberFormat="1" applyFill="1" applyBorder="1"/>
    <xf numFmtId="165" fontId="0" fillId="2" borderId="10" xfId="0" applyNumberFormat="1" applyFill="1" applyBorder="1"/>
    <xf numFmtId="165" fontId="0" fillId="2" borderId="1" xfId="0" applyNumberFormat="1" applyFill="1" applyBorder="1"/>
    <xf numFmtId="165" fontId="0" fillId="2" borderId="15" xfId="0" applyNumberFormat="1" applyFill="1" applyBorder="1"/>
    <xf numFmtId="165" fontId="0" fillId="2" borderId="16" xfId="0" applyNumberFormat="1" applyFill="1" applyBorder="1"/>
    <xf numFmtId="165" fontId="0" fillId="2" borderId="17" xfId="0" applyNumberFormat="1" applyFill="1" applyBorder="1"/>
    <xf numFmtId="0" fontId="0" fillId="2" borderId="1" xfId="0" applyFill="1" applyBorder="1"/>
    <xf numFmtId="0" fontId="0" fillId="3" borderId="3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3" xfId="0" applyFill="1" applyBorder="1"/>
    <xf numFmtId="0" fontId="0" fillId="3" borderId="10" xfId="0" applyFill="1" applyBorder="1"/>
    <xf numFmtId="165" fontId="0" fillId="3" borderId="3" xfId="0" applyNumberFormat="1" applyFill="1" applyBorder="1"/>
    <xf numFmtId="165" fontId="0" fillId="3" borderId="10" xfId="0" applyNumberFormat="1" applyFill="1" applyBorder="1"/>
    <xf numFmtId="165" fontId="0" fillId="3" borderId="1" xfId="0" applyNumberFormat="1" applyFill="1" applyBorder="1"/>
    <xf numFmtId="165" fontId="0" fillId="3" borderId="15" xfId="0" applyNumberFormat="1" applyFill="1" applyBorder="1"/>
    <xf numFmtId="165" fontId="0" fillId="3" borderId="16" xfId="0" applyNumberFormat="1" applyFill="1" applyBorder="1"/>
    <xf numFmtId="165" fontId="0" fillId="3" borderId="17" xfId="0" applyNumberFormat="1" applyFill="1" applyBorder="1"/>
    <xf numFmtId="0" fontId="14" fillId="0" borderId="0" xfId="0" applyFont="1" applyAlignment="1">
      <alignment wrapText="1"/>
    </xf>
    <xf numFmtId="0" fontId="14" fillId="0" borderId="10" xfId="0" applyFont="1" applyBorder="1" applyAlignment="1">
      <alignment wrapText="1"/>
    </xf>
    <xf numFmtId="0" fontId="9" fillId="4" borderId="3" xfId="0" applyFont="1" applyFill="1" applyBorder="1"/>
    <xf numFmtId="0" fontId="9" fillId="4" borderId="0" xfId="0" applyFont="1" applyFill="1"/>
    <xf numFmtId="0" fontId="9" fillId="0" borderId="0" xfId="0" applyFont="1"/>
    <xf numFmtId="0" fontId="9" fillId="2" borderId="3" xfId="0" applyFont="1" applyFill="1" applyBorder="1"/>
    <xf numFmtId="0" fontId="9" fillId="2" borderId="0" xfId="0" applyFont="1" applyFill="1"/>
    <xf numFmtId="0" fontId="9" fillId="2" borderId="10" xfId="0" applyFont="1" applyFill="1" applyBorder="1"/>
    <xf numFmtId="0" fontId="9" fillId="3" borderId="3" xfId="0" applyFont="1" applyFill="1" applyBorder="1"/>
    <xf numFmtId="0" fontId="9" fillId="3" borderId="0" xfId="0" applyFont="1" applyFill="1"/>
    <xf numFmtId="0" fontId="9" fillId="3" borderId="10" xfId="0" applyFont="1" applyFill="1" applyBorder="1"/>
    <xf numFmtId="0" fontId="14" fillId="0" borderId="0" xfId="0" applyFont="1"/>
    <xf numFmtId="0" fontId="9" fillId="0" borderId="0" xfId="0" applyFont="1" applyAlignment="1">
      <alignment wrapText="1"/>
    </xf>
    <xf numFmtId="0" fontId="9" fillId="4" borderId="4" xfId="0" applyFont="1" applyFill="1" applyBorder="1"/>
    <xf numFmtId="0" fontId="9" fillId="4" borderId="5" xfId="0" applyFont="1" applyFill="1" applyBorder="1"/>
    <xf numFmtId="0" fontId="9" fillId="2" borderId="4" xfId="0" applyFont="1" applyFill="1" applyBorder="1"/>
    <xf numFmtId="0" fontId="9" fillId="2" borderId="5" xfId="0" applyFont="1" applyFill="1" applyBorder="1"/>
    <xf numFmtId="0" fontId="9" fillId="2" borderId="18" xfId="0" applyFont="1" applyFill="1" applyBorder="1"/>
    <xf numFmtId="0" fontId="9" fillId="3" borderId="4" xfId="0" applyFont="1" applyFill="1" applyBorder="1"/>
    <xf numFmtId="0" fontId="9" fillId="3" borderId="5" xfId="0" applyFont="1" applyFill="1" applyBorder="1"/>
    <xf numFmtId="0" fontId="9" fillId="3" borderId="18" xfId="0" applyFont="1" applyFill="1" applyBorder="1"/>
    <xf numFmtId="1" fontId="0" fillId="4" borderId="0" xfId="0" applyNumberFormat="1" applyFill="1"/>
    <xf numFmtId="1" fontId="0" fillId="4" borderId="10" xfId="0" applyNumberFormat="1" applyFill="1" applyBorder="1"/>
    <xf numFmtId="1" fontId="0" fillId="0" borderId="0" xfId="0" applyNumberFormat="1"/>
    <xf numFmtId="0" fontId="0" fillId="0" borderId="0" xfId="0" applyAlignment="1">
      <alignment horizontal="left" vertical="top" wrapText="1"/>
    </xf>
    <xf numFmtId="9" fontId="9" fillId="4" borderId="0" xfId="1" applyFont="1" applyFill="1" applyBorder="1" applyAlignment="1"/>
    <xf numFmtId="9" fontId="9" fillId="4" borderId="10" xfId="1" applyFont="1" applyFill="1" applyBorder="1" applyAlignment="1"/>
    <xf numFmtId="9" fontId="9" fillId="4" borderId="5" xfId="1" applyFont="1" applyFill="1" applyBorder="1" applyAlignment="1"/>
    <xf numFmtId="9" fontId="9" fillId="4" borderId="18" xfId="1" applyFont="1" applyFill="1" applyBorder="1" applyAlignment="1"/>
    <xf numFmtId="164" fontId="5" fillId="5" borderId="5" xfId="0" applyNumberFormat="1" applyFont="1" applyFill="1" applyBorder="1"/>
    <xf numFmtId="164" fontId="5" fillId="5" borderId="0" xfId="1" applyNumberFormat="1" applyFont="1" applyFill="1" applyBorder="1"/>
    <xf numFmtId="164" fontId="5" fillId="5" borderId="5" xfId="1" applyNumberFormat="1" applyFont="1" applyFill="1" applyBorder="1"/>
    <xf numFmtId="0" fontId="2" fillId="4" borderId="0" xfId="0" applyFont="1" applyFill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/>
    </xf>
    <xf numFmtId="0" fontId="0" fillId="0" borderId="0" xfId="0" quotePrefix="1" applyAlignment="1">
      <alignment horizontal="left" vertical="top" wrapText="1"/>
    </xf>
    <xf numFmtId="166" fontId="15" fillId="0" borderId="3" xfId="0" applyNumberFormat="1" applyFont="1" applyBorder="1" applyProtection="1">
      <protection locked="0"/>
    </xf>
    <xf numFmtId="166" fontId="16" fillId="0" borderId="0" xfId="0" applyNumberFormat="1" applyFont="1" applyAlignment="1" applyProtection="1">
      <alignment shrinkToFit="1"/>
      <protection locked="0"/>
    </xf>
    <xf numFmtId="0" fontId="17" fillId="0" borderId="0" xfId="0" applyFont="1" applyAlignment="1">
      <alignment horizontal="center" vertical="center"/>
    </xf>
    <xf numFmtId="166" fontId="16" fillId="0" borderId="0" xfId="0" quotePrefix="1" applyNumberFormat="1" applyFont="1" applyAlignment="1" applyProtection="1">
      <alignment horizontal="center" vertical="center"/>
      <protection locked="0"/>
    </xf>
    <xf numFmtId="166" fontId="16" fillId="0" borderId="0" xfId="0" applyNumberFormat="1" applyFont="1" applyAlignment="1" applyProtection="1">
      <alignment horizontal="center" vertical="center"/>
      <protection locked="0"/>
    </xf>
    <xf numFmtId="166" fontId="16" fillId="0" borderId="3" xfId="0" applyNumberFormat="1" applyFont="1" applyBorder="1" applyProtection="1">
      <protection locked="0"/>
    </xf>
    <xf numFmtId="166" fontId="16" fillId="0" borderId="5" xfId="0" applyNumberFormat="1" applyFont="1" applyBorder="1" applyAlignment="1" applyProtection="1">
      <alignment horizontal="center" vertical="center"/>
      <protection locked="0"/>
    </xf>
    <xf numFmtId="166" fontId="18" fillId="8" borderId="4" xfId="0" applyNumberFormat="1" applyFont="1" applyFill="1" applyBorder="1" applyProtection="1">
      <protection locked="0"/>
    </xf>
    <xf numFmtId="166" fontId="19" fillId="8" borderId="5" xfId="0" applyNumberFormat="1" applyFont="1" applyFill="1" applyBorder="1" applyAlignment="1" applyProtection="1">
      <alignment shrinkToFit="1"/>
      <protection locked="0"/>
    </xf>
    <xf numFmtId="0" fontId="19" fillId="8" borderId="0" xfId="0" applyFont="1" applyFill="1"/>
    <xf numFmtId="0" fontId="19" fillId="8" borderId="0" xfId="0" applyFont="1" applyFill="1" applyAlignment="1">
      <alignment horizontal="center"/>
    </xf>
    <xf numFmtId="166" fontId="21" fillId="0" borderId="3" xfId="3" applyNumberFormat="1" applyFont="1" applyBorder="1"/>
    <xf numFmtId="166" fontId="21" fillId="0" borderId="0" xfId="0" applyNumberFormat="1" applyFont="1" applyAlignment="1" applyProtection="1">
      <alignment shrinkToFit="1"/>
      <protection locked="0"/>
    </xf>
    <xf numFmtId="9" fontId="0" fillId="0" borderId="0" xfId="0" applyNumberFormat="1"/>
    <xf numFmtId="0" fontId="22" fillId="0" borderId="0" xfId="0" applyFont="1"/>
    <xf numFmtId="9" fontId="0" fillId="0" borderId="0" xfId="1" applyFont="1"/>
    <xf numFmtId="14" fontId="0" fillId="0" borderId="0" xfId="1" applyNumberFormat="1" applyFont="1" applyAlignment="1">
      <alignment horizontal="center"/>
    </xf>
    <xf numFmtId="164" fontId="0" fillId="0" borderId="0" xfId="1" applyNumberFormat="1" applyFont="1"/>
    <xf numFmtId="0" fontId="21" fillId="0" borderId="3" xfId="3" applyFont="1" applyBorder="1"/>
    <xf numFmtId="9" fontId="19" fillId="8" borderId="5" xfId="0" applyNumberFormat="1" applyFont="1" applyFill="1" applyBorder="1" applyAlignment="1">
      <alignment horizontal="right"/>
    </xf>
    <xf numFmtId="167" fontId="19" fillId="8" borderId="5" xfId="0" applyNumberFormat="1" applyFont="1" applyFill="1" applyBorder="1" applyAlignment="1">
      <alignment horizontal="right"/>
    </xf>
    <xf numFmtId="167" fontId="19" fillId="8" borderId="5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66" fontId="16" fillId="0" borderId="0" xfId="3" applyNumberFormat="1" applyFont="1"/>
    <xf numFmtId="166" fontId="16" fillId="0" borderId="3" xfId="3" applyNumberFormat="1" applyFont="1" applyBorder="1"/>
    <xf numFmtId="0" fontId="0" fillId="0" borderId="0" xfId="0" applyAlignment="1">
      <alignment shrinkToFit="1"/>
    </xf>
    <xf numFmtId="0" fontId="2" fillId="0" borderId="0" xfId="0" applyFont="1" applyAlignment="1">
      <alignment horizontal="center"/>
    </xf>
    <xf numFmtId="0" fontId="0" fillId="9" borderId="0" xfId="0" applyFill="1"/>
    <xf numFmtId="0" fontId="7" fillId="9" borderId="3" xfId="0" applyFont="1" applyFill="1" applyBorder="1" applyAlignment="1">
      <alignment horizontal="right"/>
    </xf>
    <xf numFmtId="0" fontId="2" fillId="3" borderId="1" xfId="0" applyFont="1" applyFill="1" applyBorder="1" applyAlignment="1">
      <alignment horizontal="centerContinuous"/>
    </xf>
    <xf numFmtId="0" fontId="2" fillId="3" borderId="2" xfId="0" applyFont="1" applyFill="1" applyBorder="1" applyAlignment="1">
      <alignment horizontal="centerContinuous"/>
    </xf>
    <xf numFmtId="0" fontId="2" fillId="3" borderId="15" xfId="0" applyFont="1" applyFill="1" applyBorder="1" applyAlignment="1">
      <alignment horizontal="centerContinuous"/>
    </xf>
    <xf numFmtId="165" fontId="1" fillId="3" borderId="19" xfId="0" applyNumberFormat="1" applyFont="1" applyFill="1" applyBorder="1"/>
    <xf numFmtId="165" fontId="1" fillId="3" borderId="20" xfId="0" applyNumberFormat="1" applyFont="1" applyFill="1" applyBorder="1"/>
    <xf numFmtId="0" fontId="1" fillId="2" borderId="22" xfId="0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0" fillId="0" borderId="13" xfId="0" quotePrefix="1" applyBorder="1" applyAlignment="1">
      <alignment horizontal="left" vertical="top" wrapText="1"/>
    </xf>
    <xf numFmtId="0" fontId="0" fillId="0" borderId="11" xfId="0" quotePrefix="1" applyBorder="1" applyAlignment="1">
      <alignment horizontal="left" vertical="top" wrapText="1"/>
    </xf>
    <xf numFmtId="0" fontId="0" fillId="0" borderId="14" xfId="0" quotePrefix="1" applyBorder="1" applyAlignment="1">
      <alignment horizontal="left" vertical="top" wrapText="1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0" fillId="0" borderId="13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3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4" xfId="0" applyBorder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3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1" fillId="0" borderId="0" xfId="0" applyFont="1" applyAlignment="1">
      <alignment horizontal="center" vertical="center" wrapText="1"/>
    </xf>
    <xf numFmtId="166" fontId="16" fillId="0" borderId="0" xfId="0" applyNumberFormat="1" applyFont="1" applyAlignment="1" applyProtection="1">
      <alignment horizontal="center" vertical="center" wrapText="1"/>
      <protection locked="0"/>
    </xf>
  </cellXfs>
  <cellStyles count="4">
    <cellStyle name="Hyperlink" xfId="2" builtinId="8"/>
    <cellStyle name="Normal" xfId="0" builtinId="0"/>
    <cellStyle name="Normal 2" xfId="3" xr:uid="{C33E30F6-DD47-456E-ACDA-360750A52AEC}"/>
    <cellStyle name="Percent" xfId="1" builtinId="5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CCFFCC"/>
      <color rgb="FFCCECF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50"/>
              <a:t>Dept gross surplus </a:t>
            </a:r>
            <a:r>
              <a:rPr lang="en-US" sz="800"/>
              <a:t>(excl.</a:t>
            </a:r>
            <a:r>
              <a:rPr lang="en-US" sz="800" baseline="0"/>
              <a:t> bid)</a:t>
            </a:r>
            <a:endParaRPr lang="en-US" sz="800"/>
          </a:p>
        </c:rich>
      </c:tx>
      <c:layout>
        <c:manualLayout>
          <c:xMode val="edge"/>
          <c:yMode val="edge"/>
          <c:x val="0.1631414576992064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127040458548242"/>
          <c:y val="0.11031432575578326"/>
          <c:w val="0.75867215118562281"/>
          <c:h val="0.608557960067706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Template!$C$66:$D$66</c:f>
              <c:strCache>
                <c:ptCount val="2"/>
                <c:pt idx="0">
                  <c:v>5 Year Plan Surplus</c:v>
                </c:pt>
              </c:strCache>
            </c:strRef>
          </c:tx>
          <c:invertIfNegative val="0"/>
          <c:cat>
            <c:strRef>
              <c:f>Template!$E$65:$I$65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Template!$E$66:$I$66</c:f>
              <c:numCache>
                <c:formatCode>#,##0</c:formatCode>
                <c:ptCount val="5"/>
                <c:pt idx="1">
                  <c:v>9674.0300856193717</c:v>
                </c:pt>
                <c:pt idx="2">
                  <c:v>9518.0086268894283</c:v>
                </c:pt>
                <c:pt idx="3">
                  <c:v>9745.8608894247081</c:v>
                </c:pt>
                <c:pt idx="4">
                  <c:v>10332.559779720063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0D-40B4-AB35-6982FC0370F6}"/>
            </c:ext>
          </c:extLst>
        </c:ser>
        <c:ser>
          <c:idx val="2"/>
          <c:order val="1"/>
          <c:tx>
            <c:strRef>
              <c:f>Template!$C$67</c:f>
              <c:strCache>
                <c:ptCount val="1"/>
                <c:pt idx="0">
                  <c:v>Adj Budget Surplus</c:v>
                </c:pt>
              </c:strCache>
            </c:strRef>
          </c:tx>
          <c:invertIfNegative val="0"/>
          <c:cat>
            <c:strRef>
              <c:f>Template!$E$65:$I$65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Template!$E$67:$I$67</c:f>
              <c:numCache>
                <c:formatCode>#,##0</c:formatCode>
                <c:ptCount val="5"/>
                <c:pt idx="0">
                  <c:v>8953.9475235115533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0D-40B4-AB35-6982FC0370F6}"/>
            </c:ext>
          </c:extLst>
        </c:ser>
        <c:ser>
          <c:idx val="1"/>
          <c:order val="2"/>
          <c:tx>
            <c:strRef>
              <c:f>Template!$C$68</c:f>
              <c:strCache>
                <c:ptCount val="1"/>
                <c:pt idx="0">
                  <c:v>Forecast Surplus</c:v>
                </c:pt>
              </c:strCache>
            </c:strRef>
          </c:tx>
          <c:spPr>
            <a:ln w="12700"/>
          </c:spPr>
          <c:invertIfNegative val="0"/>
          <c:cat>
            <c:strRef>
              <c:f>Template!$E$65:$I$65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Template!$E$68:$H$68</c:f>
              <c:numCache>
                <c:formatCode>#,##0</c:formatCode>
                <c:ptCount val="4"/>
                <c:pt idx="0">
                  <c:v>8920.9504347120201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0D-40B4-AB35-6982FC0370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5713016"/>
        <c:axId val="855712232"/>
      </c:barChart>
      <c:lineChart>
        <c:grouping val="standard"/>
        <c:varyColors val="0"/>
        <c:ser>
          <c:idx val="3"/>
          <c:order val="3"/>
          <c:tx>
            <c:strRef>
              <c:f>Template!$C$69</c:f>
              <c:strCache>
                <c:ptCount val="1"/>
                <c:pt idx="0">
                  <c:v>5 Year Plan Surplus %</c:v>
                </c:pt>
              </c:strCache>
            </c:strRef>
          </c:tx>
          <c:cat>
            <c:strRef>
              <c:f>Template!$E$65:$I$65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Template!$E$69:$I$69</c:f>
              <c:numCache>
                <c:formatCode>0.0%</c:formatCode>
                <c:ptCount val="5"/>
                <c:pt idx="0">
                  <c:v>0.51791515082076378</c:v>
                </c:pt>
                <c:pt idx="1">
                  <c:v>0.52811118292457015</c:v>
                </c:pt>
                <c:pt idx="2">
                  <c:v>0.51342967027836639</c:v>
                </c:pt>
                <c:pt idx="3">
                  <c:v>0.5076416895371213</c:v>
                </c:pt>
                <c:pt idx="4">
                  <c:v>0.51830654082484073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0D-40B4-AB35-6982FC0370F6}"/>
            </c:ext>
          </c:extLst>
        </c:ser>
        <c:ser>
          <c:idx val="6"/>
          <c:order val="5"/>
          <c:tx>
            <c:strRef>
              <c:f>Template!$C$71</c:f>
              <c:strCache>
                <c:ptCount val="1"/>
                <c:pt idx="0">
                  <c:v>Medium Term Target surplus %</c:v>
                </c:pt>
              </c:strCache>
            </c:strRef>
          </c:tx>
          <c:cat>
            <c:strRef>
              <c:f>Template!$E$65:$I$65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Template!$E$71:$I$71</c:f>
              <c:numCache>
                <c:formatCode>0.0%</c:formatCode>
                <c:ptCount val="5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59-453D-99E1-A1A552B7817A}"/>
            </c:ext>
          </c:extLst>
        </c:ser>
        <c:ser>
          <c:idx val="4"/>
          <c:order val="6"/>
          <c:tx>
            <c:strRef>
              <c:f>Template!$C$73</c:f>
              <c:strCache>
                <c:ptCount val="1"/>
                <c:pt idx="0">
                  <c:v>Adj. Budget Surplus %</c:v>
                </c:pt>
              </c:strCache>
            </c:strRef>
          </c:tx>
          <c:marker>
            <c:symbol val="triangle"/>
            <c:size val="7"/>
          </c:marker>
          <c:cat>
            <c:strRef>
              <c:f>Template!$E$65:$I$65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Template!$E$73:$H$73</c:f>
              <c:numCache>
                <c:formatCode>0.0%</c:formatCode>
                <c:ptCount val="4"/>
                <c:pt idx="0">
                  <c:v>0.51695300292218871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0D-40B4-AB35-6982FC0370F6}"/>
            </c:ext>
          </c:extLst>
        </c:ser>
        <c:ser>
          <c:idx val="5"/>
          <c:order val="7"/>
          <c:tx>
            <c:strRef>
              <c:f>Template!$C$74</c:f>
              <c:strCache>
                <c:ptCount val="1"/>
                <c:pt idx="0">
                  <c:v>Forecast Surplus %</c:v>
                </c:pt>
              </c:strCache>
            </c:strRef>
          </c:tx>
          <c:cat>
            <c:strRef>
              <c:f>Template!$E$65:$I$65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Template!$E$74:$H$74</c:f>
              <c:numCache>
                <c:formatCode>0.0%</c:formatCode>
                <c:ptCount val="4"/>
                <c:pt idx="0">
                  <c:v>0.49688572435571676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0D-40B4-AB35-6982FC0370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2270208"/>
        <c:axId val="855711840"/>
        <c:extLst>
          <c:ext xmlns:c15="http://schemas.microsoft.com/office/drawing/2012/chart" uri="{02D57815-91ED-43cb-92C2-25804820EDAC}">
            <c15:filteredLineSeries>
              <c15:ser>
                <c:idx val="7"/>
                <c:order val="4"/>
                <c:tx>
                  <c:strRef>
                    <c:extLst>
                      <c:ext uri="{02D57815-91ED-43cb-92C2-25804820EDAC}">
                        <c15:formulaRef>
                          <c15:sqref>Template!$C$70</c15:sqref>
                        </c15:formulaRef>
                      </c:ext>
                    </c:extLst>
                    <c:strCache>
                      <c:ptCount val="1"/>
                      <c:pt idx="0">
                        <c:v>Strategy Development Target Surplus %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ormulaRef>
                          <c15:sqref>Template!$E$65:$I$65</c15:sqref>
                        </c15:formulaRef>
                      </c:ext>
                    </c:extLst>
                    <c:strCache>
                      <c:ptCount val="5"/>
                      <c:pt idx="0">
                        <c:v>2025/26</c:v>
                      </c:pt>
                      <c:pt idx="1">
                        <c:v>2026/27</c:v>
                      </c:pt>
                      <c:pt idx="2">
                        <c:v>2027/28</c:v>
                      </c:pt>
                      <c:pt idx="3">
                        <c:v>2028/29</c:v>
                      </c:pt>
                      <c:pt idx="4">
                        <c:v>2029/30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Template!$E$70:$I$70</c15:sqref>
                        </c15:formulaRef>
                      </c:ext>
                    </c:extLst>
                    <c:numCache>
                      <c:formatCode>0.0%</c:formatCode>
                      <c:ptCount val="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5593-4E44-B655-D564BB8BB9E7}"/>
                  </c:ext>
                </c:extLst>
              </c15:ser>
            </c15:filteredLineSeries>
          </c:ext>
        </c:extLst>
      </c:lineChart>
      <c:catAx>
        <c:axId val="8557130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en-US"/>
          </a:p>
        </c:txPr>
        <c:crossAx val="855712232"/>
        <c:crosses val="autoZero"/>
        <c:auto val="1"/>
        <c:lblAlgn val="ctr"/>
        <c:lblOffset val="100"/>
        <c:noMultiLvlLbl val="0"/>
      </c:catAx>
      <c:valAx>
        <c:axId val="85571223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855713016"/>
        <c:crosses val="autoZero"/>
        <c:crossBetween val="between"/>
      </c:valAx>
      <c:valAx>
        <c:axId val="855711840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862270208"/>
        <c:crosses val="max"/>
        <c:crossBetween val="between"/>
        <c:majorUnit val="1.0000000000000002E-2"/>
      </c:valAx>
      <c:catAx>
        <c:axId val="862270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55711840"/>
        <c:crosses val="autoZero"/>
        <c:auto val="1"/>
        <c:lblAlgn val="ctr"/>
        <c:lblOffset val="100"/>
        <c:noMultiLvlLbl val="0"/>
      </c:catAx>
    </c:plotArea>
    <c:legend>
      <c:legendPos val="b"/>
      <c:overlay val="1"/>
      <c:spPr>
        <a:solidFill>
          <a:schemeClr val="bg1"/>
        </a:solidFill>
        <a:ln w="12700">
          <a:gradFill>
            <a:gsLst>
              <a:gs pos="0">
                <a:schemeClr val="accent1">
                  <a:tint val="66000"/>
                  <a:satMod val="160000"/>
                </a:schemeClr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  <a:prstDash val="solid"/>
        </a:ln>
      </c:spPr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50"/>
              <a:t>Dept operating</a:t>
            </a:r>
            <a:r>
              <a:rPr lang="en-US" sz="1250" baseline="0"/>
              <a:t> </a:t>
            </a:r>
            <a:r>
              <a:rPr lang="en-US" sz="1250"/>
              <a:t>surplus </a:t>
            </a:r>
            <a:r>
              <a:rPr lang="en-US" sz="800"/>
              <a:t>(excl. bid)</a:t>
            </a:r>
          </a:p>
        </c:rich>
      </c:tx>
      <c:layout>
        <c:manualLayout>
          <c:xMode val="edge"/>
          <c:yMode val="edge"/>
          <c:x val="0.1450444641237068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127040458548242"/>
          <c:y val="0.11031432575578326"/>
          <c:w val="0.75867215118562281"/>
          <c:h val="0.608557960067706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Template!$C$66:$D$66</c:f>
              <c:strCache>
                <c:ptCount val="2"/>
                <c:pt idx="0">
                  <c:v>5 Year Plan Surplus</c:v>
                </c:pt>
              </c:strCache>
            </c:strRef>
          </c:tx>
          <c:invertIfNegative val="0"/>
          <c:cat>
            <c:strRef>
              <c:f>Template!$E$65:$I$65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Template!$K$66:$O$66</c:f>
              <c:numCache>
                <c:formatCode>#,##0</c:formatCode>
                <c:ptCount val="5"/>
                <c:pt idx="1">
                  <c:v>3327.6525856193721</c:v>
                </c:pt>
                <c:pt idx="2">
                  <c:v>3171.8975268894292</c:v>
                </c:pt>
                <c:pt idx="3">
                  <c:v>3093.2813194247101</c:v>
                </c:pt>
                <c:pt idx="4">
                  <c:v>3393.5313797200615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3F-41DA-9DA4-FD04180BB512}"/>
            </c:ext>
          </c:extLst>
        </c:ser>
        <c:ser>
          <c:idx val="1"/>
          <c:order val="1"/>
          <c:tx>
            <c:strRef>
              <c:f>Template!$C$68</c:f>
              <c:strCache>
                <c:ptCount val="1"/>
                <c:pt idx="0">
                  <c:v>Forecast Surplus</c:v>
                </c:pt>
              </c:strCache>
            </c:strRef>
          </c:tx>
          <c:spPr>
            <a:ln w="12700"/>
          </c:spPr>
          <c:invertIfNegative val="0"/>
          <c:cat>
            <c:strRef>
              <c:f>Template!$E$65:$I$65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Template!$K$68:$O$68</c:f>
              <c:numCache>
                <c:formatCode>#,##0</c:formatCode>
                <c:ptCount val="5"/>
                <c:pt idx="0">
                  <c:v>2368.2175774875259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3F-41DA-9DA4-FD04180BB512}"/>
            </c:ext>
          </c:extLst>
        </c:ser>
        <c:ser>
          <c:idx val="2"/>
          <c:order val="2"/>
          <c:tx>
            <c:strRef>
              <c:f>Template!$C$67</c:f>
              <c:strCache>
                <c:ptCount val="1"/>
                <c:pt idx="0">
                  <c:v>Adj Budget Surplus</c:v>
                </c:pt>
              </c:strCache>
            </c:strRef>
          </c:tx>
          <c:invertIfNegative val="0"/>
          <c:cat>
            <c:strRef>
              <c:f>Template!$E$65:$I$65</c:f>
              <c:strCache>
                <c:ptCount val="5"/>
                <c:pt idx="0">
                  <c:v>2025/26</c:v>
                </c:pt>
                <c:pt idx="1">
                  <c:v>2026/27</c:v>
                </c:pt>
                <c:pt idx="2">
                  <c:v>2027/28</c:v>
                </c:pt>
                <c:pt idx="3">
                  <c:v>2028/29</c:v>
                </c:pt>
                <c:pt idx="4">
                  <c:v>2029/30</c:v>
                </c:pt>
              </c:strCache>
            </c:strRef>
          </c:cat>
          <c:val>
            <c:numRef>
              <c:f>Template!$K$67:$O$67</c:f>
              <c:numCache>
                <c:formatCode>#,##0</c:formatCode>
                <c:ptCount val="5"/>
                <c:pt idx="0">
                  <c:v>2418.3941235115544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3F-41DA-9DA4-FD04180BB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62269816"/>
        <c:axId val="862269424"/>
      </c:barChart>
      <c:lineChart>
        <c:grouping val="standard"/>
        <c:varyColors val="0"/>
        <c:ser>
          <c:idx val="3"/>
          <c:order val="3"/>
          <c:tx>
            <c:strRef>
              <c:f>Template!$C$69</c:f>
              <c:strCache>
                <c:ptCount val="1"/>
                <c:pt idx="0">
                  <c:v>5 Year Plan Surplus %</c:v>
                </c:pt>
              </c:strCache>
            </c:strRef>
          </c:tx>
          <c:val>
            <c:numRef>
              <c:f>Template!$K$69:$O$69</c:f>
              <c:numCache>
                <c:formatCode>0.0%</c:formatCode>
                <c:ptCount val="5"/>
                <c:pt idx="0">
                  <c:v>0.14058727984354891</c:v>
                </c:pt>
                <c:pt idx="1">
                  <c:v>0.18165857742843033</c:v>
                </c:pt>
                <c:pt idx="2">
                  <c:v>0.1711015786208453</c:v>
                </c:pt>
                <c:pt idx="3">
                  <c:v>0.16112261123184041</c:v>
                </c:pt>
                <c:pt idx="4">
                  <c:v>0.17022785719134814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43F-41DA-9DA4-FD04180BB512}"/>
            </c:ext>
          </c:extLst>
        </c:ser>
        <c:ser>
          <c:idx val="4"/>
          <c:order val="4"/>
          <c:tx>
            <c:strRef>
              <c:f>Template!$C$73</c:f>
              <c:strCache>
                <c:ptCount val="1"/>
                <c:pt idx="0">
                  <c:v>Adj. Budget Surplus %</c:v>
                </c:pt>
              </c:strCache>
            </c:strRef>
          </c:tx>
          <c:marker>
            <c:symbol val="triangle"/>
            <c:size val="7"/>
          </c:marker>
          <c:val>
            <c:numRef>
              <c:f>Template!$K$73:$O$73</c:f>
              <c:numCache>
                <c:formatCode>0.0%</c:formatCode>
                <c:ptCount val="5"/>
                <c:pt idx="0">
                  <c:v>0.13962513194497386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3F-41DA-9DA4-FD04180BB512}"/>
            </c:ext>
          </c:extLst>
        </c:ser>
        <c:ser>
          <c:idx val="5"/>
          <c:order val="5"/>
          <c:tx>
            <c:strRef>
              <c:f>Template!$C$74</c:f>
              <c:strCache>
                <c:ptCount val="1"/>
                <c:pt idx="0">
                  <c:v>Forecast Surplus %</c:v>
                </c:pt>
              </c:strCache>
            </c:strRef>
          </c:tx>
          <c:val>
            <c:numRef>
              <c:f>Template!$K$74:$O$74</c:f>
              <c:numCache>
                <c:formatCode>0.0%</c:formatCode>
                <c:ptCount val="5"/>
                <c:pt idx="0">
                  <c:v>0.13190674189188192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3F-41DA-9DA4-FD04180BB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6357320"/>
        <c:axId val="1076358496"/>
      </c:lineChart>
      <c:catAx>
        <c:axId val="8622698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800"/>
            </a:pPr>
            <a:endParaRPr lang="en-US"/>
          </a:p>
        </c:txPr>
        <c:crossAx val="862269424"/>
        <c:crosses val="autoZero"/>
        <c:auto val="1"/>
        <c:lblAlgn val="ctr"/>
        <c:lblOffset val="100"/>
        <c:noMultiLvlLbl val="0"/>
      </c:catAx>
      <c:valAx>
        <c:axId val="8622694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800"/>
                </a:pPr>
                <a:r>
                  <a:rPr lang="en-GB" sz="800"/>
                  <a:t>£000's</a:t>
                </a:r>
              </a:p>
            </c:rich>
          </c:tx>
          <c:layout>
            <c:manualLayout>
              <c:xMode val="edge"/>
              <c:yMode val="edge"/>
              <c:x val="0"/>
              <c:y val="1.0346613444482204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862269816"/>
        <c:crosses val="autoZero"/>
        <c:crossBetween val="between"/>
      </c:valAx>
      <c:valAx>
        <c:axId val="1076358496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76357320"/>
        <c:crosses val="max"/>
        <c:crossBetween val="between"/>
      </c:valAx>
      <c:catAx>
        <c:axId val="1076357320"/>
        <c:scaling>
          <c:orientation val="minMax"/>
        </c:scaling>
        <c:delete val="1"/>
        <c:axPos val="b"/>
        <c:majorTickMark val="out"/>
        <c:minorTickMark val="none"/>
        <c:tickLblPos val="nextTo"/>
        <c:crossAx val="107635849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0616674575824265"/>
          <c:w val="1"/>
          <c:h val="0.19250416063121736"/>
        </c:manualLayout>
      </c:layout>
      <c:overlay val="1"/>
      <c:spPr>
        <a:solidFill>
          <a:schemeClr val="bg1"/>
        </a:solidFill>
        <a:ln>
          <a:gradFill>
            <a:gsLst>
              <a:gs pos="0">
                <a:schemeClr val="accent1">
                  <a:tint val="66000"/>
                  <a:satMod val="160000"/>
                </a:schemeClr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</c:spPr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29764</xdr:colOff>
      <xdr:row>43</xdr:row>
      <xdr:rowOff>1</xdr:rowOff>
    </xdr:from>
    <xdr:to>
      <xdr:col>8</xdr:col>
      <xdr:colOff>285749</xdr:colOff>
      <xdr:row>59</xdr:row>
      <xdr:rowOff>160735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42</xdr:row>
      <xdr:rowOff>178593</xdr:rowOff>
    </xdr:from>
    <xdr:to>
      <xdr:col>19</xdr:col>
      <xdr:colOff>535781</xdr:colOff>
      <xdr:row>59</xdr:row>
      <xdr:rowOff>178592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O/Foshr/-%20Read%20Only%20-%205%20Year%20Plans,%20Qtr-End%20Accounts,%20Stat%20Accounts/5%20Year%20Plans/2021%205YP/6b%2025-06-2021%20CSCs%20applied%20to%20Draft%206/1_ARC/BGTS-5YP2021-P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O/Foshr/-%20Read%20Only%20-%205%20Year%20Plans,%20Qtr-End%20Accounts,%20Stat%20Accounts/Qtr-Ends/2021-22/Q1/2%2018-11-2021%20Consolidation%20Draft%202%20(CSCs)/1_ARC/BGTS-2021Q1-P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Summary"/>
      <sheetName val="Compare"/>
      <sheetName val="2021 5YP"/>
      <sheetName val="2020 5YP"/>
      <sheetName val="CSC"/>
      <sheetName val="Area"/>
      <sheetName val="BGTS-I-4 | Fee Income Summary"/>
      <sheetName val="BGTS-I-4 | UG"/>
      <sheetName val="BGTS-I-4 | PGR"/>
      <sheetName val="8S"/>
      <sheetName val="BGTS-I-4 | PGT"/>
      <sheetName val="BGTS-I-4 | Other Accredited Inc"/>
      <sheetName val="Highlights"/>
      <sheetName val="Trends"/>
      <sheetName val="Metrics"/>
      <sheetName val="PC Group Type (i)"/>
      <sheetName val="PC Group Type (ii)"/>
      <sheetName val="Notes"/>
      <sheetName val="Depts"/>
    </sheetNames>
    <sheetDataSet>
      <sheetData sheetId="0"/>
      <sheetData sheetId="1">
        <row r="89">
          <cell r="J89">
            <v>9674.0300856193717</v>
          </cell>
          <cell r="K89">
            <v>9518.0086268894283</v>
          </cell>
          <cell r="L89">
            <v>9745.8608894247081</v>
          </cell>
          <cell r="M89">
            <v>10332.559779720063</v>
          </cell>
        </row>
        <row r="94">
          <cell r="J94">
            <v>3327.6525856193721</v>
          </cell>
          <cell r="K94">
            <v>3171.8975268894292</v>
          </cell>
          <cell r="L94">
            <v>3093.2813194247101</v>
          </cell>
          <cell r="M94">
            <v>3393.5313797200615</v>
          </cell>
        </row>
        <row r="97">
          <cell r="I97">
            <v>51.79151508207638</v>
          </cell>
          <cell r="J97">
            <v>52.811118292457017</v>
          </cell>
          <cell r="K97">
            <v>51.342967027836636</v>
          </cell>
          <cell r="L97">
            <v>50.764168953712129</v>
          </cell>
          <cell r="M97">
            <v>51.830654082484074</v>
          </cell>
        </row>
        <row r="98">
          <cell r="I98">
            <v>14.05872798435489</v>
          </cell>
          <cell r="J98">
            <v>18.165857742843034</v>
          </cell>
          <cell r="K98">
            <v>17.110157862084531</v>
          </cell>
          <cell r="L98">
            <v>16.112261123184041</v>
          </cell>
          <cell r="M98">
            <v>17.022785719134813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"/>
      <sheetName val="Overview"/>
      <sheetName val="Summary"/>
      <sheetName val="PC Group Type"/>
      <sheetName val="SAP"/>
      <sheetName val="Current Year"/>
      <sheetName val="Prior Year"/>
      <sheetName val="CSCs"/>
      <sheetName val="BGTS-I-4 | Fee Income Summary"/>
      <sheetName val="BGTS-I-4 | UG"/>
      <sheetName val="BGTS-I-4 | PGR"/>
      <sheetName val="BGTS-I-4 | PGT"/>
      <sheetName val="8S"/>
      <sheetName val="BGTS-I-4 | Other Accredited Inc"/>
      <sheetName val="Q1 Input"/>
      <sheetName val="Q2 Input"/>
      <sheetName val="Q3 Input"/>
      <sheetName val="Notes"/>
    </sheetNames>
    <sheetDataSet>
      <sheetData sheetId="0"/>
      <sheetData sheetId="1">
        <row r="38">
          <cell r="O38">
            <v>8953.9475235115533</v>
          </cell>
          <cell r="P38">
            <v>8920.9504347120201</v>
          </cell>
        </row>
        <row r="39">
          <cell r="O39">
            <v>0.51695300292218871</v>
          </cell>
          <cell r="P39">
            <v>0.49688572435571676</v>
          </cell>
        </row>
        <row r="44">
          <cell r="O44">
            <v>2418.3941235115544</v>
          </cell>
          <cell r="P44">
            <v>2368.2175774875259</v>
          </cell>
        </row>
        <row r="45">
          <cell r="O45">
            <v>0.13962513194497386</v>
          </cell>
          <cell r="P45">
            <v>0.13190674189188192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Hutchinson, James" id="{3BD20210-E993-4530-9426-A70347EF0A45}" userId="S::u1871152@live.warwick.ac.uk::d8d28379-f781-48cc-8d34-c62ff4559735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1-10-29T08:19:00.10" personId="{3BD20210-E993-4530-9426-A70347EF0A45}" id="{DF37B4BF-8607-497A-846C-B84DE282D856}">
    <text>Original targets set at ARC on the 16/5/19 - other than where a comment explains a change</text>
  </threadedComment>
  <threadedComment ref="O4" dT="2021-10-29T08:20:30.22" personId="{3BD20210-E993-4530-9426-A70347EF0A45}" id="{55035CBE-5700-46A6-AF00-9D90164E2FF7}">
    <text>Phase 2 meeting with ARC</text>
  </threadedComment>
  <threadedComment ref="O5" dT="2021-10-29T08:24:34.86" personId="{3BD20210-E993-4530-9426-A70347EF0A45}" id="{43EB6E36-C0C1-47B6-966F-F59E5DA20AA0}">
    <text>Phase 2 meeting with ARC - targets finally confirmed by email on the 8th June 2021 by Chris Ennew.</text>
  </threadedComment>
  <threadedComment ref="O8" dT="2022-01-10T16:29:51.03" personId="{3BD20210-E993-4530-9426-A70347EF0A45}" id="{171D6916-33D6-4FEE-ABCE-C2F81BBDC39F}">
    <text>ARC Phase 2 meeting 09.12.2021</text>
  </threadedComment>
  <threadedComment ref="C29" dT="2021-10-29T08:09:00.26" personId="{3BD20210-E993-4530-9426-A70347EF0A45}" id="{572CA31E-6CE9-4432-87EF-6173D24635BD}">
    <text>Following Strategy Development exervise in 2021 - confirmed to dept by email on the 29th October 2021.</text>
  </threadedComment>
  <threadedComment ref="O29" dT="2021-10-29T08:18:12.88" personId="{3BD20210-E993-4530-9426-A70347EF0A45}" id="{AE7306EB-2DBB-43E3-A456-E8A82BF6E6AB}">
    <text>Date of ARC Phase 2 meeting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79"/>
  <sheetViews>
    <sheetView tabSelected="1" zoomScale="80" zoomScaleNormal="80" zoomScaleSheetLayoutView="80" workbookViewId="0"/>
  </sheetViews>
  <sheetFormatPr defaultRowHeight="14.5" x14ac:dyDescent="0.35"/>
  <cols>
    <col min="1" max="1" width="3.7265625" customWidth="1"/>
    <col min="2" max="2" width="30.81640625" customWidth="1"/>
    <col min="3" max="3" width="45.81640625" bestFit="1" customWidth="1"/>
    <col min="4" max="9" width="10.1796875" customWidth="1"/>
    <col min="10" max="10" width="3.7265625" customWidth="1"/>
    <col min="11" max="15" width="10.1796875" customWidth="1"/>
    <col min="16" max="16" width="3.7265625" customWidth="1"/>
    <col min="17" max="21" width="10.1796875" customWidth="1"/>
    <col min="22" max="22" width="1.54296875" customWidth="1"/>
  </cols>
  <sheetData>
    <row r="1" spans="1:22" ht="17" x14ac:dyDescent="0.4">
      <c r="A1" s="5" t="s">
        <v>0</v>
      </c>
    </row>
    <row r="2" spans="1:22" ht="17" x14ac:dyDescent="0.4">
      <c r="A2" s="5" t="s">
        <v>1</v>
      </c>
    </row>
    <row r="3" spans="1:22" ht="18.5" x14ac:dyDescent="0.35">
      <c r="A3" s="49"/>
      <c r="B3" s="48" t="s">
        <v>2</v>
      </c>
    </row>
    <row r="5" spans="1:22" ht="16.5" customHeight="1" x14ac:dyDescent="0.4">
      <c r="A5" s="5" t="s">
        <v>3</v>
      </c>
      <c r="K5" s="2"/>
      <c r="L5" s="1"/>
    </row>
    <row r="6" spans="1:22" ht="30" customHeight="1" x14ac:dyDescent="0.35">
      <c r="A6" s="38">
        <v>1</v>
      </c>
      <c r="B6" s="164" t="s">
        <v>4</v>
      </c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165"/>
      <c r="T6" s="166"/>
      <c r="U6" s="126"/>
      <c r="V6" s="34"/>
    </row>
    <row r="7" spans="1:22" ht="30" customHeight="1" x14ac:dyDescent="0.35">
      <c r="A7" s="38">
        <v>2</v>
      </c>
      <c r="B7" s="164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6"/>
      <c r="U7" s="126"/>
      <c r="V7" s="34"/>
    </row>
    <row r="8" spans="1:22" ht="30" customHeight="1" x14ac:dyDescent="0.35">
      <c r="A8" s="38">
        <v>3</v>
      </c>
      <c r="B8" s="164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6"/>
      <c r="U8" s="126"/>
      <c r="V8" s="4"/>
    </row>
    <row r="9" spans="1:22" s="10" customFormat="1" x14ac:dyDescent="0.35"/>
    <row r="10" spans="1:22" ht="15.5" x14ac:dyDescent="0.35">
      <c r="D10" s="176" t="s">
        <v>5</v>
      </c>
      <c r="E10" s="177"/>
      <c r="F10" s="177"/>
      <c r="G10" s="177"/>
      <c r="H10" s="177"/>
      <c r="I10" s="178"/>
      <c r="J10" s="28"/>
      <c r="K10" s="167" t="s">
        <v>6</v>
      </c>
      <c r="L10" s="168"/>
      <c r="M10" s="168"/>
      <c r="N10" s="168"/>
      <c r="O10" s="169"/>
      <c r="Q10" s="156" t="s">
        <v>7</v>
      </c>
      <c r="R10" s="157"/>
      <c r="S10" s="157"/>
      <c r="T10" s="158"/>
      <c r="U10" s="158"/>
    </row>
    <row r="11" spans="1:22" ht="15.5" x14ac:dyDescent="0.35">
      <c r="D11" s="162" t="s">
        <v>8</v>
      </c>
      <c r="E11" s="163" t="s">
        <v>9</v>
      </c>
      <c r="F11" s="119" t="s">
        <v>10</v>
      </c>
      <c r="G11" s="119" t="s">
        <v>11</v>
      </c>
      <c r="H11" s="120" t="s">
        <v>12</v>
      </c>
      <c r="I11" s="121" t="s">
        <v>13</v>
      </c>
      <c r="J11" s="153"/>
      <c r="K11" s="161" t="s">
        <v>8</v>
      </c>
      <c r="L11" s="122" t="s">
        <v>9</v>
      </c>
      <c r="M11" s="122" t="s">
        <v>14</v>
      </c>
      <c r="N11" s="122" t="s">
        <v>11</v>
      </c>
      <c r="O11" s="123" t="s">
        <v>12</v>
      </c>
      <c r="P11" s="33"/>
      <c r="Q11" s="160" t="s">
        <v>8</v>
      </c>
      <c r="R11" s="159" t="s">
        <v>9</v>
      </c>
      <c r="S11" s="159" t="s">
        <v>14</v>
      </c>
      <c r="T11" s="159" t="s">
        <v>11</v>
      </c>
      <c r="U11" s="159" t="s">
        <v>12</v>
      </c>
    </row>
    <row r="12" spans="1:22" ht="22.5" customHeight="1" x14ac:dyDescent="0.4">
      <c r="C12" s="9"/>
      <c r="D12" s="52" t="s">
        <v>15</v>
      </c>
      <c r="E12" s="51" t="s">
        <v>15</v>
      </c>
      <c r="F12" s="51" t="s">
        <v>15</v>
      </c>
      <c r="G12" s="51" t="s">
        <v>15</v>
      </c>
      <c r="H12" s="51" t="s">
        <v>15</v>
      </c>
      <c r="I12" s="53" t="s">
        <v>15</v>
      </c>
      <c r="J12" s="33"/>
      <c r="K12" s="64" t="s">
        <v>15</v>
      </c>
      <c r="L12" s="65" t="s">
        <v>15</v>
      </c>
      <c r="M12" s="65" t="s">
        <v>15</v>
      </c>
      <c r="N12" s="65" t="s">
        <v>15</v>
      </c>
      <c r="O12" s="66" t="s">
        <v>15</v>
      </c>
      <c r="P12" s="33"/>
      <c r="Q12" s="76" t="s">
        <v>15</v>
      </c>
      <c r="R12" s="77" t="s">
        <v>15</v>
      </c>
      <c r="S12" s="77" t="s">
        <v>15</v>
      </c>
      <c r="T12" s="77" t="s">
        <v>15</v>
      </c>
      <c r="U12" s="78" t="s">
        <v>15</v>
      </c>
    </row>
    <row r="13" spans="1:22" ht="17" x14ac:dyDescent="0.4">
      <c r="A13" s="5" t="s">
        <v>16</v>
      </c>
      <c r="D13" s="54"/>
      <c r="E13" s="6"/>
      <c r="F13" s="6"/>
      <c r="G13" s="6"/>
      <c r="H13" s="6"/>
      <c r="I13" s="55"/>
      <c r="K13" s="67"/>
      <c r="L13" s="7"/>
      <c r="M13" s="7"/>
      <c r="N13" s="7"/>
      <c r="O13" s="68"/>
      <c r="Q13" s="79"/>
      <c r="R13" s="8"/>
      <c r="S13" s="8"/>
      <c r="T13" s="8"/>
      <c r="U13" s="80"/>
    </row>
    <row r="14" spans="1:22" ht="17" x14ac:dyDescent="0.4">
      <c r="A14" s="5"/>
      <c r="B14" s="27"/>
      <c r="D14" s="54"/>
      <c r="E14" s="6"/>
      <c r="F14" s="108"/>
      <c r="G14" s="108"/>
      <c r="H14" s="108"/>
      <c r="I14" s="109"/>
      <c r="J14" s="110"/>
      <c r="K14" s="67"/>
      <c r="L14" s="7"/>
      <c r="M14" s="7"/>
      <c r="N14" s="7"/>
      <c r="O14" s="68"/>
      <c r="Q14" s="81">
        <f t="shared" ref="Q14:Q22" si="0">-K14+D14</f>
        <v>0</v>
      </c>
      <c r="R14" s="41">
        <f t="shared" ref="R14:R22" si="1">-L14+E14</f>
        <v>0</v>
      </c>
      <c r="S14" s="41">
        <f t="shared" ref="S14:S22" si="2">-M14+F14</f>
        <v>0</v>
      </c>
      <c r="T14" s="41">
        <f t="shared" ref="T14:U22" si="3">-N14+G14</f>
        <v>0</v>
      </c>
      <c r="U14" s="82">
        <f t="shared" si="3"/>
        <v>0</v>
      </c>
    </row>
    <row r="15" spans="1:22" ht="17" x14ac:dyDescent="0.4">
      <c r="A15" s="5"/>
      <c r="D15" s="54"/>
      <c r="E15" s="6"/>
      <c r="F15" s="6"/>
      <c r="G15" s="6"/>
      <c r="H15" s="6"/>
      <c r="I15" s="55"/>
      <c r="K15" s="67"/>
      <c r="L15" s="7"/>
      <c r="M15" s="7"/>
      <c r="N15" s="7"/>
      <c r="O15" s="68"/>
      <c r="Q15" s="81">
        <f t="shared" si="0"/>
        <v>0</v>
      </c>
      <c r="R15" s="41">
        <f t="shared" si="1"/>
        <v>0</v>
      </c>
      <c r="S15" s="41">
        <f t="shared" si="2"/>
        <v>0</v>
      </c>
      <c r="T15" s="41">
        <f t="shared" si="3"/>
        <v>0</v>
      </c>
      <c r="U15" s="82">
        <f t="shared" si="3"/>
        <v>0</v>
      </c>
    </row>
    <row r="16" spans="1:22" ht="15.5" x14ac:dyDescent="0.35">
      <c r="A16" s="3"/>
      <c r="D16" s="56"/>
      <c r="E16" s="39"/>
      <c r="F16" s="39"/>
      <c r="G16" s="39"/>
      <c r="H16" s="39"/>
      <c r="I16" s="57"/>
      <c r="J16" s="20"/>
      <c r="K16" s="69"/>
      <c r="L16" s="40"/>
      <c r="M16" s="40"/>
      <c r="N16" s="40"/>
      <c r="O16" s="70"/>
      <c r="P16" s="20"/>
      <c r="Q16" s="81">
        <f t="shared" si="0"/>
        <v>0</v>
      </c>
      <c r="R16" s="41">
        <f t="shared" si="1"/>
        <v>0</v>
      </c>
      <c r="S16" s="41">
        <f t="shared" si="2"/>
        <v>0</v>
      </c>
      <c r="T16" s="41">
        <f t="shared" si="3"/>
        <v>0</v>
      </c>
      <c r="U16" s="82">
        <f t="shared" si="3"/>
        <v>0</v>
      </c>
    </row>
    <row r="17" spans="1:21" ht="17" x14ac:dyDescent="0.4">
      <c r="A17" s="5" t="s">
        <v>17</v>
      </c>
      <c r="D17" s="56"/>
      <c r="E17" s="39"/>
      <c r="F17" s="39"/>
      <c r="G17" s="39"/>
      <c r="H17" s="39"/>
      <c r="I17" s="57"/>
      <c r="J17" s="20"/>
      <c r="K17" s="69"/>
      <c r="L17" s="40"/>
      <c r="M17" s="40"/>
      <c r="N17" s="40"/>
      <c r="O17" s="70"/>
      <c r="P17" s="20"/>
      <c r="Q17" s="81">
        <f t="shared" si="0"/>
        <v>0</v>
      </c>
      <c r="R17" s="41">
        <f t="shared" si="1"/>
        <v>0</v>
      </c>
      <c r="S17" s="41">
        <f t="shared" si="2"/>
        <v>0</v>
      </c>
      <c r="T17" s="41">
        <f t="shared" si="3"/>
        <v>0</v>
      </c>
      <c r="U17" s="82">
        <f t="shared" si="3"/>
        <v>0</v>
      </c>
    </row>
    <row r="18" spans="1:21" ht="17" x14ac:dyDescent="0.4">
      <c r="A18" s="5"/>
      <c r="D18" s="56"/>
      <c r="E18" s="39"/>
      <c r="F18" s="39"/>
      <c r="G18" s="39"/>
      <c r="H18" s="39"/>
      <c r="I18" s="57"/>
      <c r="J18" s="20"/>
      <c r="K18" s="69"/>
      <c r="L18" s="40"/>
      <c r="M18" s="40"/>
      <c r="N18" s="40"/>
      <c r="O18" s="70"/>
      <c r="P18" s="20"/>
      <c r="Q18" s="81">
        <f t="shared" si="0"/>
        <v>0</v>
      </c>
      <c r="R18" s="41">
        <f t="shared" si="1"/>
        <v>0</v>
      </c>
      <c r="S18" s="41">
        <f t="shared" si="2"/>
        <v>0</v>
      </c>
      <c r="T18" s="41">
        <f t="shared" si="3"/>
        <v>0</v>
      </c>
      <c r="U18" s="82">
        <f t="shared" si="3"/>
        <v>0</v>
      </c>
    </row>
    <row r="19" spans="1:21" ht="16.5" customHeight="1" x14ac:dyDescent="0.4">
      <c r="A19" s="5"/>
      <c r="D19" s="56"/>
      <c r="E19" s="39"/>
      <c r="F19" s="39"/>
      <c r="G19" s="39"/>
      <c r="H19" s="39"/>
      <c r="I19" s="57"/>
      <c r="J19" s="20"/>
      <c r="K19" s="69"/>
      <c r="L19" s="40"/>
      <c r="M19" s="40"/>
      <c r="N19" s="40"/>
      <c r="O19" s="70"/>
      <c r="P19" s="20"/>
      <c r="Q19" s="81">
        <f t="shared" si="0"/>
        <v>0</v>
      </c>
      <c r="R19" s="41">
        <f t="shared" si="1"/>
        <v>0</v>
      </c>
      <c r="S19" s="41">
        <f t="shared" si="2"/>
        <v>0</v>
      </c>
      <c r="T19" s="41">
        <f t="shared" si="3"/>
        <v>0</v>
      </c>
      <c r="U19" s="82">
        <f t="shared" si="3"/>
        <v>0</v>
      </c>
    </row>
    <row r="20" spans="1:21" ht="15.5" x14ac:dyDescent="0.35">
      <c r="A20" s="3"/>
      <c r="D20" s="56"/>
      <c r="E20" s="39"/>
      <c r="F20" s="39"/>
      <c r="G20" s="39"/>
      <c r="H20" s="39"/>
      <c r="I20" s="57"/>
      <c r="J20" s="20"/>
      <c r="K20" s="69"/>
      <c r="L20" s="40"/>
      <c r="M20" s="40"/>
      <c r="N20" s="40"/>
      <c r="O20" s="70"/>
      <c r="P20" s="20"/>
      <c r="Q20" s="81">
        <f t="shared" si="0"/>
        <v>0</v>
      </c>
      <c r="R20" s="41">
        <f t="shared" si="1"/>
        <v>0</v>
      </c>
      <c r="S20" s="41">
        <f t="shared" si="2"/>
        <v>0</v>
      </c>
      <c r="T20" s="41">
        <f t="shared" si="3"/>
        <v>0</v>
      </c>
      <c r="U20" s="82">
        <f t="shared" si="3"/>
        <v>0</v>
      </c>
    </row>
    <row r="21" spans="1:21" ht="15.5" x14ac:dyDescent="0.35">
      <c r="A21" s="3"/>
      <c r="D21" s="56"/>
      <c r="E21" s="39"/>
      <c r="F21" s="39"/>
      <c r="G21" s="39"/>
      <c r="H21" s="39"/>
      <c r="I21" s="57"/>
      <c r="J21" s="20"/>
      <c r="K21" s="69"/>
      <c r="L21" s="40"/>
      <c r="M21" s="40"/>
      <c r="N21" s="40"/>
      <c r="O21" s="70"/>
      <c r="P21" s="20"/>
      <c r="Q21" s="81">
        <f t="shared" si="0"/>
        <v>0</v>
      </c>
      <c r="R21" s="41">
        <f t="shared" si="1"/>
        <v>0</v>
      </c>
      <c r="S21" s="41">
        <f t="shared" si="2"/>
        <v>0</v>
      </c>
      <c r="T21" s="41">
        <f t="shared" si="3"/>
        <v>0</v>
      </c>
      <c r="U21" s="82">
        <f t="shared" si="3"/>
        <v>0</v>
      </c>
    </row>
    <row r="22" spans="1:21" ht="15.5" x14ac:dyDescent="0.35">
      <c r="A22" s="3"/>
      <c r="D22" s="56"/>
      <c r="E22" s="39"/>
      <c r="F22" s="39"/>
      <c r="G22" s="39"/>
      <c r="H22" s="39"/>
      <c r="I22" s="57"/>
      <c r="J22" s="20"/>
      <c r="K22" s="69"/>
      <c r="L22" s="40"/>
      <c r="M22" s="40"/>
      <c r="N22" s="40"/>
      <c r="O22" s="70"/>
      <c r="P22" s="20"/>
      <c r="Q22" s="81">
        <f t="shared" si="0"/>
        <v>0</v>
      </c>
      <c r="R22" s="41">
        <f t="shared" si="1"/>
        <v>0</v>
      </c>
      <c r="S22" s="41">
        <f t="shared" si="2"/>
        <v>0</v>
      </c>
      <c r="T22" s="41">
        <f t="shared" si="3"/>
        <v>0</v>
      </c>
      <c r="U22" s="82">
        <f t="shared" si="3"/>
        <v>0</v>
      </c>
    </row>
    <row r="23" spans="1:21" ht="15.5" x14ac:dyDescent="0.35">
      <c r="A23" s="3"/>
      <c r="D23" s="56"/>
      <c r="E23" s="39"/>
      <c r="F23" s="39"/>
      <c r="G23" s="39"/>
      <c r="H23" s="39"/>
      <c r="I23" s="57"/>
      <c r="J23" s="20"/>
      <c r="K23" s="69"/>
      <c r="L23" s="40"/>
      <c r="M23" s="40"/>
      <c r="N23" s="40"/>
      <c r="O23" s="70"/>
      <c r="P23" s="20"/>
      <c r="Q23" s="81"/>
      <c r="R23" s="41"/>
      <c r="S23" s="41"/>
      <c r="T23" s="41"/>
      <c r="U23" s="82"/>
    </row>
    <row r="24" spans="1:21" ht="17" x14ac:dyDescent="0.4">
      <c r="A24" s="5" t="s">
        <v>18</v>
      </c>
      <c r="B24" s="3"/>
      <c r="C24" s="3"/>
      <c r="D24" s="58">
        <f t="shared" ref="D24:I24" si="4">SUM(D14:D22)</f>
        <v>0</v>
      </c>
      <c r="E24" s="21">
        <f t="shared" si="4"/>
        <v>0</v>
      </c>
      <c r="F24" s="21">
        <f t="shared" si="4"/>
        <v>0</v>
      </c>
      <c r="G24" s="21">
        <f t="shared" si="4"/>
        <v>0</v>
      </c>
      <c r="H24" s="21">
        <f t="shared" si="4"/>
        <v>0</v>
      </c>
      <c r="I24" s="59">
        <f t="shared" si="4"/>
        <v>0</v>
      </c>
      <c r="J24" s="29"/>
      <c r="K24" s="71">
        <f>SUM(K14:K22)</f>
        <v>0</v>
      </c>
      <c r="L24" s="22">
        <f>SUM(L14:L22)</f>
        <v>0</v>
      </c>
      <c r="M24" s="22">
        <f>SUM(M14:M22)</f>
        <v>0</v>
      </c>
      <c r="N24" s="22">
        <f>SUM(N14:N22)</f>
        <v>0</v>
      </c>
      <c r="O24" s="72">
        <f>SUM(O14:O22)</f>
        <v>0</v>
      </c>
      <c r="P24" s="20"/>
      <c r="Q24" s="83">
        <f>SUM(Q14:Q22)</f>
        <v>0</v>
      </c>
      <c r="R24" s="23">
        <f>SUM(R14:R22)</f>
        <v>0</v>
      </c>
      <c r="S24" s="23">
        <f>SUM(S14:S22)</f>
        <v>0</v>
      </c>
      <c r="T24" s="23">
        <f>SUM(T14:T22)</f>
        <v>0</v>
      </c>
      <c r="U24" s="84">
        <f>SUM(U14:U22)</f>
        <v>0</v>
      </c>
    </row>
    <row r="25" spans="1:21" ht="17" x14ac:dyDescent="0.4">
      <c r="A25" s="5" t="s">
        <v>19</v>
      </c>
      <c r="B25" s="3"/>
      <c r="C25" s="3"/>
      <c r="D25" s="60">
        <f>IFERROR(D24/SUM(D14:D15),0)</f>
        <v>0</v>
      </c>
      <c r="E25" s="42">
        <f t="shared" ref="E25:I25" si="5">IFERROR(E24/SUM(E14:E15),0)</f>
        <v>0</v>
      </c>
      <c r="F25" s="42">
        <f t="shared" si="5"/>
        <v>0</v>
      </c>
      <c r="G25" s="42">
        <f t="shared" si="5"/>
        <v>0</v>
      </c>
      <c r="H25" s="42">
        <f t="shared" si="5"/>
        <v>0</v>
      </c>
      <c r="I25" s="61">
        <f t="shared" si="5"/>
        <v>0</v>
      </c>
      <c r="J25" s="20"/>
      <c r="K25" s="69"/>
      <c r="L25" s="40"/>
      <c r="M25" s="40"/>
      <c r="N25" s="40"/>
      <c r="O25" s="70"/>
      <c r="P25" s="20"/>
      <c r="Q25" s="81"/>
      <c r="R25" s="41"/>
      <c r="S25" s="41"/>
      <c r="T25" s="41"/>
      <c r="U25" s="82"/>
    </row>
    <row r="26" spans="1:21" ht="13.5" customHeight="1" x14ac:dyDescent="0.4">
      <c r="A26" s="5"/>
      <c r="B26" s="3"/>
      <c r="C26" s="3"/>
      <c r="D26" s="56"/>
      <c r="E26" s="39"/>
      <c r="F26" s="39"/>
      <c r="G26" s="39"/>
      <c r="H26" s="39"/>
      <c r="I26" s="57"/>
      <c r="J26" s="20"/>
      <c r="K26" s="69"/>
      <c r="L26" s="40"/>
      <c r="M26" s="40"/>
      <c r="N26" s="40"/>
      <c r="O26" s="70"/>
      <c r="P26" s="20"/>
      <c r="Q26" s="81"/>
      <c r="R26" s="41"/>
      <c r="S26" s="41"/>
      <c r="T26" s="41"/>
      <c r="U26" s="82"/>
    </row>
    <row r="27" spans="1:21" ht="17" x14ac:dyDescent="0.4">
      <c r="A27" s="5" t="s">
        <v>20</v>
      </c>
      <c r="B27" s="3"/>
      <c r="C27" s="3" t="s">
        <v>21</v>
      </c>
      <c r="D27" s="56"/>
      <c r="E27" s="39"/>
      <c r="F27" s="39">
        <v>0</v>
      </c>
      <c r="G27" s="39">
        <v>0</v>
      </c>
      <c r="H27" s="39"/>
      <c r="I27" s="57">
        <v>0</v>
      </c>
      <c r="J27" s="20"/>
      <c r="K27" s="69"/>
      <c r="L27" s="40"/>
      <c r="M27" s="40">
        <v>0</v>
      </c>
      <c r="N27" s="40">
        <v>0</v>
      </c>
      <c r="O27" s="70">
        <v>0</v>
      </c>
      <c r="P27" s="20"/>
      <c r="Q27" s="81">
        <f>-K27+D27</f>
        <v>0</v>
      </c>
      <c r="R27" s="41">
        <f>-L27+E27</f>
        <v>0</v>
      </c>
      <c r="S27" s="41">
        <f>-M27+F27</f>
        <v>0</v>
      </c>
      <c r="T27" s="41">
        <f>-N27+G27</f>
        <v>0</v>
      </c>
      <c r="U27" s="82">
        <f>-O27+H27</f>
        <v>0</v>
      </c>
    </row>
    <row r="28" spans="1:21" ht="7.5" customHeight="1" x14ac:dyDescent="0.4">
      <c r="A28" s="5"/>
      <c r="B28" s="3"/>
      <c r="C28" s="3"/>
      <c r="D28" s="56"/>
      <c r="E28" s="39"/>
      <c r="F28" s="39"/>
      <c r="G28" s="39"/>
      <c r="H28" s="39"/>
      <c r="I28" s="57"/>
      <c r="J28" s="20"/>
      <c r="K28" s="69"/>
      <c r="L28" s="40"/>
      <c r="M28" s="40"/>
      <c r="N28" s="40"/>
      <c r="O28" s="70"/>
      <c r="P28" s="20"/>
      <c r="Q28" s="81"/>
      <c r="R28" s="41"/>
      <c r="S28" s="41"/>
      <c r="T28" s="41"/>
      <c r="U28" s="82"/>
    </row>
    <row r="29" spans="1:21" ht="17.5" thickBot="1" x14ac:dyDescent="0.45">
      <c r="A29" s="5" t="s">
        <v>22</v>
      </c>
      <c r="B29" s="3"/>
      <c r="C29" s="3"/>
      <c r="D29" s="62">
        <f>D24+D27</f>
        <v>0</v>
      </c>
      <c r="E29" s="24">
        <f t="shared" ref="E29:I29" si="6">E24+E27</f>
        <v>0</v>
      </c>
      <c r="F29" s="24">
        <f t="shared" si="6"/>
        <v>0</v>
      </c>
      <c r="G29" s="24">
        <f t="shared" si="6"/>
        <v>0</v>
      </c>
      <c r="H29" s="24">
        <f t="shared" si="6"/>
        <v>0</v>
      </c>
      <c r="I29" s="63">
        <f t="shared" si="6"/>
        <v>0</v>
      </c>
      <c r="J29" s="30"/>
      <c r="K29" s="73">
        <f>SUM(K24:K27)</f>
        <v>0</v>
      </c>
      <c r="L29" s="25">
        <f t="shared" ref="L29:N29" si="7">SUM(L24:L27)</f>
        <v>0</v>
      </c>
      <c r="M29" s="25">
        <f t="shared" si="7"/>
        <v>0</v>
      </c>
      <c r="N29" s="25">
        <f t="shared" si="7"/>
        <v>0</v>
      </c>
      <c r="O29" s="74">
        <f t="shared" ref="O29" si="8">SUM(O24:O27)</f>
        <v>0</v>
      </c>
      <c r="P29" s="20"/>
      <c r="Q29" s="85">
        <f>SUM(Q24:Q27)</f>
        <v>0</v>
      </c>
      <c r="R29" s="26">
        <f t="shared" ref="R29:T29" si="9">SUM(R24:R27)</f>
        <v>0</v>
      </c>
      <c r="S29" s="26">
        <f t="shared" si="9"/>
        <v>0</v>
      </c>
      <c r="T29" s="26">
        <f t="shared" si="9"/>
        <v>0</v>
      </c>
      <c r="U29" s="86">
        <f t="shared" ref="U29" si="10">SUM(U24:U27)</f>
        <v>0</v>
      </c>
    </row>
    <row r="30" spans="1:21" ht="18" customHeight="1" thickTop="1" x14ac:dyDescent="0.4">
      <c r="A30" s="5"/>
      <c r="B30" s="3"/>
      <c r="C30" s="3"/>
      <c r="D30" s="54"/>
      <c r="E30" s="6"/>
      <c r="F30" s="6"/>
      <c r="G30" s="6"/>
      <c r="H30" s="6"/>
      <c r="I30" s="55"/>
      <c r="J30" s="31"/>
      <c r="K30" s="75"/>
      <c r="L30" s="7"/>
      <c r="M30" s="7"/>
      <c r="N30" s="7"/>
      <c r="O30" s="68"/>
      <c r="Q30" s="79"/>
      <c r="R30" s="8"/>
      <c r="S30" s="8"/>
      <c r="T30" s="8"/>
      <c r="U30" s="80"/>
    </row>
    <row r="31" spans="1:21" ht="18" customHeight="1" x14ac:dyDescent="0.4">
      <c r="A31" s="179" t="s">
        <v>23</v>
      </c>
      <c r="B31" s="180"/>
      <c r="C31" s="111"/>
      <c r="D31" s="54"/>
      <c r="E31" s="6"/>
      <c r="F31" s="39"/>
      <c r="G31" s="39"/>
      <c r="H31" s="39"/>
      <c r="I31" s="57"/>
      <c r="K31" s="67"/>
      <c r="L31" s="7"/>
      <c r="M31" s="7"/>
      <c r="N31" s="7"/>
      <c r="O31" s="68"/>
      <c r="Q31" s="79"/>
      <c r="R31" s="8"/>
      <c r="S31" s="8"/>
      <c r="T31" s="8"/>
      <c r="U31" s="80"/>
    </row>
    <row r="32" spans="1:21" s="91" customFormat="1" ht="16.5" customHeight="1" x14ac:dyDescent="0.4">
      <c r="A32" s="87"/>
      <c r="B32" s="87" t="s">
        <v>24</v>
      </c>
      <c r="C32" s="88"/>
      <c r="D32" s="89"/>
      <c r="E32" s="90"/>
      <c r="F32" s="112"/>
      <c r="G32" s="112"/>
      <c r="H32" s="112"/>
      <c r="I32" s="113"/>
      <c r="K32" s="92"/>
      <c r="L32" s="93"/>
      <c r="M32" s="93"/>
      <c r="N32" s="93"/>
      <c r="O32" s="94"/>
      <c r="Q32" s="95"/>
      <c r="R32" s="96"/>
      <c r="S32" s="96"/>
      <c r="T32" s="96"/>
      <c r="U32" s="97"/>
    </row>
    <row r="33" spans="1:21" s="91" customFormat="1" ht="16.5" customHeight="1" x14ac:dyDescent="0.4">
      <c r="A33" s="5" t="s">
        <v>25</v>
      </c>
      <c r="B33" s="3"/>
      <c r="C33" s="111"/>
      <c r="D33" s="89"/>
      <c r="E33" s="90"/>
      <c r="F33" s="39"/>
      <c r="G33" s="39"/>
      <c r="H33" s="39"/>
      <c r="I33" s="57"/>
      <c r="K33" s="92"/>
      <c r="L33" s="93"/>
      <c r="M33" s="93"/>
      <c r="N33" s="93"/>
      <c r="O33" s="94"/>
      <c r="Q33" s="95"/>
      <c r="R33" s="96"/>
      <c r="S33" s="96"/>
      <c r="T33" s="96"/>
      <c r="U33" s="97"/>
    </row>
    <row r="34" spans="1:21" s="91" customFormat="1" ht="16.5" customHeight="1" x14ac:dyDescent="0.4">
      <c r="A34" s="98"/>
      <c r="B34" s="87" t="s">
        <v>24</v>
      </c>
      <c r="C34" s="87"/>
      <c r="D34" s="89"/>
      <c r="E34" s="90"/>
      <c r="F34" s="112"/>
      <c r="G34" s="112"/>
      <c r="H34" s="112"/>
      <c r="I34" s="113"/>
      <c r="K34" s="92"/>
      <c r="L34" s="93"/>
      <c r="M34" s="93"/>
      <c r="N34" s="93"/>
      <c r="O34" s="94"/>
      <c r="Q34" s="95"/>
      <c r="R34" s="96"/>
      <c r="S34" s="96"/>
      <c r="T34" s="96"/>
      <c r="U34" s="97"/>
    </row>
    <row r="35" spans="1:21" ht="20.25" customHeight="1" x14ac:dyDescent="0.4">
      <c r="A35" s="5" t="s">
        <v>26</v>
      </c>
      <c r="B35" s="3"/>
      <c r="C35" s="27"/>
      <c r="D35" s="54"/>
      <c r="E35" s="6"/>
      <c r="F35" s="39"/>
      <c r="G35" s="39"/>
      <c r="H35" s="39"/>
      <c r="I35" s="57"/>
      <c r="K35" s="67"/>
      <c r="L35" s="7"/>
      <c r="M35" s="7"/>
      <c r="N35" s="7"/>
      <c r="O35" s="68"/>
      <c r="Q35" s="79"/>
      <c r="R35" s="8"/>
      <c r="S35" s="8"/>
      <c r="T35" s="8"/>
      <c r="U35" s="80"/>
    </row>
    <row r="36" spans="1:21" s="91" customFormat="1" ht="16.5" customHeight="1" x14ac:dyDescent="0.4">
      <c r="A36" s="98"/>
      <c r="B36" s="87" t="s">
        <v>24</v>
      </c>
      <c r="C36" s="99"/>
      <c r="D36" s="100"/>
      <c r="E36" s="101"/>
      <c r="F36" s="114"/>
      <c r="G36" s="114"/>
      <c r="H36" s="114"/>
      <c r="I36" s="115"/>
      <c r="K36" s="102"/>
      <c r="L36" s="103"/>
      <c r="M36" s="103"/>
      <c r="N36" s="103"/>
      <c r="O36" s="104"/>
      <c r="Q36" s="105"/>
      <c r="R36" s="106"/>
      <c r="S36" s="106"/>
      <c r="T36" s="106"/>
      <c r="U36" s="107"/>
    </row>
    <row r="38" spans="1:21" ht="17" x14ac:dyDescent="0.4">
      <c r="A38" s="5" t="s">
        <v>27</v>
      </c>
      <c r="J38" s="5" t="s">
        <v>28</v>
      </c>
    </row>
    <row r="39" spans="1:21" ht="30.75" customHeight="1" x14ac:dyDescent="0.35">
      <c r="A39" s="38">
        <v>1</v>
      </c>
      <c r="B39" s="164" t="s">
        <v>29</v>
      </c>
      <c r="C39" s="165"/>
      <c r="D39" s="165"/>
      <c r="E39" s="165"/>
      <c r="F39" s="165"/>
      <c r="G39" s="165"/>
      <c r="H39" s="166"/>
      <c r="I39" s="4"/>
      <c r="J39" s="38">
        <v>1</v>
      </c>
      <c r="K39" s="170" t="s">
        <v>30</v>
      </c>
      <c r="L39" s="171"/>
      <c r="M39" s="171"/>
      <c r="N39" s="171"/>
      <c r="O39" s="171"/>
      <c r="P39" s="171"/>
      <c r="Q39" s="171"/>
      <c r="R39" s="171"/>
      <c r="S39" s="171"/>
      <c r="T39" s="172"/>
      <c r="U39" s="111"/>
    </row>
    <row r="40" spans="1:21" ht="30.75" customHeight="1" x14ac:dyDescent="0.35">
      <c r="A40" s="38">
        <v>2</v>
      </c>
      <c r="B40" s="164"/>
      <c r="C40" s="165"/>
      <c r="D40" s="165"/>
      <c r="E40" s="165"/>
      <c r="F40" s="165"/>
      <c r="G40" s="165"/>
      <c r="H40" s="166"/>
      <c r="I40" s="4"/>
      <c r="J40" s="38">
        <v>2</v>
      </c>
      <c r="K40" s="181"/>
      <c r="L40" s="182"/>
      <c r="M40" s="182"/>
      <c r="N40" s="182"/>
      <c r="O40" s="182"/>
      <c r="P40" s="182"/>
      <c r="Q40" s="182"/>
      <c r="R40" s="182"/>
      <c r="S40" s="182"/>
      <c r="T40" s="183"/>
      <c r="U40" s="124"/>
    </row>
    <row r="41" spans="1:21" ht="30.75" customHeight="1" x14ac:dyDescent="0.35">
      <c r="A41" s="38">
        <v>3</v>
      </c>
      <c r="B41" s="164"/>
      <c r="C41" s="165"/>
      <c r="D41" s="165"/>
      <c r="E41" s="165"/>
      <c r="F41" s="165"/>
      <c r="G41" s="165"/>
      <c r="H41" s="166"/>
      <c r="I41" s="4"/>
      <c r="J41" s="38">
        <v>3</v>
      </c>
      <c r="K41" s="170"/>
      <c r="L41" s="171"/>
      <c r="M41" s="171"/>
      <c r="N41" s="171"/>
      <c r="O41" s="171"/>
      <c r="P41" s="171"/>
      <c r="Q41" s="171"/>
      <c r="R41" s="171"/>
      <c r="S41" s="171"/>
      <c r="T41" s="172"/>
      <c r="U41" s="111"/>
    </row>
    <row r="42" spans="1:21" ht="30.75" customHeight="1" x14ac:dyDescent="0.35">
      <c r="A42" s="38">
        <v>4</v>
      </c>
      <c r="B42" s="164"/>
      <c r="C42" s="165"/>
      <c r="D42" s="165"/>
      <c r="E42" s="165"/>
      <c r="F42" s="165"/>
      <c r="G42" s="165"/>
      <c r="H42" s="166"/>
      <c r="I42" s="4"/>
      <c r="J42" s="38">
        <v>4</v>
      </c>
      <c r="K42" s="173"/>
      <c r="L42" s="174"/>
      <c r="M42" s="174"/>
      <c r="N42" s="174"/>
      <c r="O42" s="174"/>
      <c r="P42" s="174"/>
      <c r="Q42" s="174"/>
      <c r="R42" s="174"/>
      <c r="S42" s="174"/>
      <c r="T42" s="175"/>
      <c r="U42" s="125"/>
    </row>
    <row r="44" spans="1:21" s="10" customFormat="1" x14ac:dyDescent="0.35"/>
    <row r="45" spans="1:21" s="10" customFormat="1" x14ac:dyDescent="0.35"/>
    <row r="46" spans="1:21" s="10" customFormat="1" x14ac:dyDescent="0.35"/>
    <row r="47" spans="1:21" s="10" customFormat="1" x14ac:dyDescent="0.35"/>
    <row r="48" spans="1:21" s="10" customFormat="1" x14ac:dyDescent="0.35"/>
    <row r="49" spans="2:15" s="10" customFormat="1" x14ac:dyDescent="0.35"/>
    <row r="50" spans="2:15" s="10" customFormat="1" x14ac:dyDescent="0.35"/>
    <row r="51" spans="2:15" s="10" customFormat="1" x14ac:dyDescent="0.35"/>
    <row r="52" spans="2:15" s="10" customFormat="1" x14ac:dyDescent="0.35"/>
    <row r="53" spans="2:15" s="10" customFormat="1" x14ac:dyDescent="0.35"/>
    <row r="54" spans="2:15" s="10" customFormat="1" x14ac:dyDescent="0.35"/>
    <row r="55" spans="2:15" s="10" customFormat="1" x14ac:dyDescent="0.35"/>
    <row r="56" spans="2:15" s="10" customFormat="1" x14ac:dyDescent="0.35"/>
    <row r="57" spans="2:15" s="10" customFormat="1" x14ac:dyDescent="0.35"/>
    <row r="58" spans="2:15" s="10" customFormat="1" x14ac:dyDescent="0.35"/>
    <row r="59" spans="2:15" s="10" customFormat="1" x14ac:dyDescent="0.35"/>
    <row r="60" spans="2:15" s="10" customFormat="1" x14ac:dyDescent="0.35"/>
    <row r="61" spans="2:15" s="10" customFormat="1" x14ac:dyDescent="0.35"/>
    <row r="62" spans="2:15" s="10" customFormat="1" x14ac:dyDescent="0.35"/>
    <row r="63" spans="2:15" s="10" customFormat="1" ht="18.5" x14ac:dyDescent="0.45">
      <c r="B63" s="50" t="s">
        <v>31</v>
      </c>
      <c r="E63" s="32" t="s">
        <v>32</v>
      </c>
      <c r="L63" s="32" t="s">
        <v>33</v>
      </c>
    </row>
    <row r="64" spans="2:15" s="10" customFormat="1" x14ac:dyDescent="0.35">
      <c r="E64" s="10" t="s">
        <v>34</v>
      </c>
      <c r="F64" s="10" t="s">
        <v>35</v>
      </c>
      <c r="G64" s="10" t="s">
        <v>35</v>
      </c>
      <c r="H64" s="10" t="s">
        <v>35</v>
      </c>
      <c r="I64" s="10" t="s">
        <v>35</v>
      </c>
      <c r="K64" s="10" t="s">
        <v>36</v>
      </c>
      <c r="L64" s="10" t="s">
        <v>35</v>
      </c>
      <c r="M64" s="10" t="s">
        <v>35</v>
      </c>
      <c r="N64" s="10" t="s">
        <v>35</v>
      </c>
      <c r="O64" s="10" t="s">
        <v>35</v>
      </c>
    </row>
    <row r="65" spans="2:15" s="10" customFormat="1" ht="21" x14ac:dyDescent="0.5">
      <c r="B65" s="16" t="s">
        <v>37</v>
      </c>
      <c r="C65" s="11"/>
      <c r="D65" s="11"/>
      <c r="E65" s="19" t="s">
        <v>8</v>
      </c>
      <c r="F65" s="19" t="s">
        <v>9</v>
      </c>
      <c r="G65" s="19" t="s">
        <v>14</v>
      </c>
      <c r="H65" s="19" t="s">
        <v>11</v>
      </c>
      <c r="I65" s="19" t="s">
        <v>12</v>
      </c>
      <c r="K65" s="19" t="s">
        <v>8</v>
      </c>
      <c r="L65" s="19" t="s">
        <v>9</v>
      </c>
      <c r="M65" s="19" t="s">
        <v>14</v>
      </c>
      <c r="N65" s="19" t="s">
        <v>11</v>
      </c>
      <c r="O65" s="19" t="s">
        <v>12</v>
      </c>
    </row>
    <row r="66" spans="2:15" s="10" customFormat="1" x14ac:dyDescent="0.35">
      <c r="B66" s="17" t="s">
        <v>38</v>
      </c>
      <c r="C66" s="10" t="s">
        <v>39</v>
      </c>
      <c r="E66" s="12"/>
      <c r="F66" s="12">
        <f>+[1]Summary!J89</f>
        <v>9674.0300856193717</v>
      </c>
      <c r="G66" s="12">
        <f>+[1]Summary!K89</f>
        <v>9518.0086268894283</v>
      </c>
      <c r="H66" s="12">
        <f>+[1]Summary!L89</f>
        <v>9745.8608894247081</v>
      </c>
      <c r="I66" s="12">
        <f>+[1]Summary!M89</f>
        <v>10332.559779720063</v>
      </c>
      <c r="K66" s="12"/>
      <c r="L66" s="12">
        <f>+[1]Summary!J94</f>
        <v>3327.6525856193721</v>
      </c>
      <c r="M66" s="12">
        <f>+[1]Summary!K94</f>
        <v>3171.8975268894292</v>
      </c>
      <c r="N66" s="12">
        <f>+[1]Summary!L94</f>
        <v>3093.2813194247101</v>
      </c>
      <c r="O66" s="12">
        <f>+[1]Summary!M94</f>
        <v>3393.5313797200615</v>
      </c>
    </row>
    <row r="67" spans="2:15" s="10" customFormat="1" x14ac:dyDescent="0.35">
      <c r="B67" s="17"/>
      <c r="C67" s="36" t="s">
        <v>40</v>
      </c>
      <c r="D67" s="36" t="s">
        <v>41</v>
      </c>
      <c r="E67" s="35">
        <f>[2]Overview!$O$38</f>
        <v>8953.9475235115533</v>
      </c>
      <c r="F67" s="12"/>
      <c r="G67" s="12"/>
      <c r="H67" s="12"/>
      <c r="I67" s="12"/>
      <c r="K67" s="35">
        <f>[2]Overview!$O$44</f>
        <v>2418.3941235115544</v>
      </c>
      <c r="L67" s="12"/>
      <c r="M67" s="12"/>
      <c r="N67" s="12"/>
      <c r="O67" s="12"/>
    </row>
    <row r="68" spans="2:15" s="10" customFormat="1" x14ac:dyDescent="0.35">
      <c r="B68" s="18"/>
      <c r="C68" s="36" t="s">
        <v>42</v>
      </c>
      <c r="D68" s="36" t="s">
        <v>41</v>
      </c>
      <c r="E68" s="35">
        <f>[2]Overview!$P$38</f>
        <v>8920.9504347120201</v>
      </c>
      <c r="F68" s="12"/>
      <c r="G68" s="12"/>
      <c r="H68" s="12"/>
      <c r="I68" s="12"/>
      <c r="K68" s="35">
        <f>[2]Overview!$P$44</f>
        <v>2368.2175774875259</v>
      </c>
      <c r="L68" s="12"/>
      <c r="M68" s="12"/>
      <c r="N68" s="12"/>
      <c r="O68" s="12"/>
    </row>
    <row r="69" spans="2:15" s="10" customFormat="1" x14ac:dyDescent="0.35">
      <c r="B69" s="17"/>
      <c r="C69" s="10" t="s">
        <v>43</v>
      </c>
      <c r="E69" s="13">
        <f>+[1]Summary!I97/100</f>
        <v>0.51791515082076378</v>
      </c>
      <c r="F69" s="13">
        <f>+[1]Summary!J97/100</f>
        <v>0.52811118292457015</v>
      </c>
      <c r="G69" s="13">
        <f>+[1]Summary!K97/100</f>
        <v>0.51342967027836639</v>
      </c>
      <c r="H69" s="13">
        <f>+[1]Summary!L97/100</f>
        <v>0.5076416895371213</v>
      </c>
      <c r="I69" s="13">
        <f>+[1]Summary!M97/100</f>
        <v>0.51830654082484073</v>
      </c>
      <c r="K69" s="13">
        <f>+[1]Summary!I98/100</f>
        <v>0.14058727984354891</v>
      </c>
      <c r="L69" s="13">
        <f>+[1]Summary!J98/100</f>
        <v>0.18165857742843033</v>
      </c>
      <c r="M69" s="13">
        <f>+[1]Summary!K98/100</f>
        <v>0.1711015786208453</v>
      </c>
      <c r="N69" s="13">
        <f>+[1]Summary!L98/100</f>
        <v>0.16112261123184041</v>
      </c>
      <c r="O69" s="13">
        <f>+[1]Summary!M98/100</f>
        <v>0.17022785719134814</v>
      </c>
    </row>
    <row r="70" spans="2:15" s="10" customFormat="1" x14ac:dyDescent="0.35">
      <c r="B70" s="155" t="s">
        <v>44</v>
      </c>
      <c r="C70" s="44" t="s">
        <v>45</v>
      </c>
      <c r="E70" s="45">
        <f>'Target margins'!E35</f>
        <v>0</v>
      </c>
      <c r="F70" s="45">
        <f>'Target margins'!F35</f>
        <v>0</v>
      </c>
      <c r="G70" s="45">
        <f>'Target margins'!G35</f>
        <v>0</v>
      </c>
      <c r="H70" s="45">
        <f>'Target margins'!H35</f>
        <v>0</v>
      </c>
      <c r="I70" s="45">
        <f>'Target margins'!I35</f>
        <v>0</v>
      </c>
      <c r="K70" s="13"/>
      <c r="L70" s="13"/>
      <c r="M70" s="13"/>
      <c r="N70" s="13"/>
      <c r="O70" s="13"/>
    </row>
    <row r="71" spans="2:15" s="10" customFormat="1" x14ac:dyDescent="0.35">
      <c r="B71" s="17"/>
      <c r="C71" s="44" t="s">
        <v>46</v>
      </c>
      <c r="E71" s="45">
        <f>'Target margins'!C35</f>
        <v>0.5</v>
      </c>
      <c r="F71" s="13">
        <f>E71</f>
        <v>0.5</v>
      </c>
      <c r="G71" s="13">
        <f t="shared" ref="G71:I71" si="11">F71</f>
        <v>0.5</v>
      </c>
      <c r="H71" s="13">
        <f t="shared" si="11"/>
        <v>0.5</v>
      </c>
      <c r="I71" s="13">
        <f t="shared" si="11"/>
        <v>0.5</v>
      </c>
      <c r="J71" s="13"/>
      <c r="K71" s="13"/>
      <c r="L71" s="13"/>
      <c r="M71" s="13"/>
      <c r="N71" s="13"/>
      <c r="O71" s="13"/>
    </row>
    <row r="72" spans="2:15" s="10" customFormat="1" x14ac:dyDescent="0.35">
      <c r="B72" s="17"/>
      <c r="C72" s="10" t="s">
        <v>47</v>
      </c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s="10" customFormat="1" x14ac:dyDescent="0.35">
      <c r="B73" s="17"/>
      <c r="C73" s="36" t="s">
        <v>48</v>
      </c>
      <c r="D73" s="36"/>
      <c r="E73" s="37">
        <f>[2]Overview!$O$39</f>
        <v>0.51695300292218871</v>
      </c>
      <c r="F73" s="13"/>
      <c r="G73" s="13"/>
      <c r="H73" s="13"/>
      <c r="I73" s="13"/>
      <c r="J73" s="13"/>
      <c r="K73" s="117">
        <f>[2]Overview!$O$45</f>
        <v>0.13962513194497386</v>
      </c>
      <c r="L73" s="13"/>
      <c r="M73" s="13"/>
      <c r="N73" s="13"/>
      <c r="O73" s="13"/>
    </row>
    <row r="74" spans="2:15" s="10" customFormat="1" x14ac:dyDescent="0.35">
      <c r="B74" s="14"/>
      <c r="C74" s="43" t="s">
        <v>49</v>
      </c>
      <c r="D74" s="43"/>
      <c r="E74" s="116">
        <f>[2]Overview!$P$39</f>
        <v>0.49688572435571676</v>
      </c>
      <c r="F74" s="15"/>
      <c r="G74" s="15"/>
      <c r="H74" s="15"/>
      <c r="I74" s="15"/>
      <c r="J74" s="15"/>
      <c r="K74" s="118">
        <f>[2]Overview!$P$45</f>
        <v>0.13190674189188192</v>
      </c>
      <c r="L74" s="15"/>
      <c r="M74" s="15"/>
      <c r="N74" s="15"/>
      <c r="O74" s="15"/>
    </row>
    <row r="75" spans="2:15" s="10" customFormat="1" x14ac:dyDescent="0.35"/>
    <row r="76" spans="2:15" s="10" customFormat="1" x14ac:dyDescent="0.35"/>
    <row r="77" spans="2:15" s="10" customFormat="1" x14ac:dyDescent="0.35">
      <c r="D77" s="36" t="s">
        <v>50</v>
      </c>
    </row>
    <row r="78" spans="2:15" x14ac:dyDescent="0.35">
      <c r="D78" s="46" t="s">
        <v>51</v>
      </c>
      <c r="H78" s="47"/>
    </row>
    <row r="79" spans="2:15" x14ac:dyDescent="0.35">
      <c r="D79" s="154" t="s">
        <v>52</v>
      </c>
    </row>
  </sheetData>
  <mergeCells count="14">
    <mergeCell ref="B6:T6"/>
    <mergeCell ref="B7:T7"/>
    <mergeCell ref="K10:O10"/>
    <mergeCell ref="K41:T41"/>
    <mergeCell ref="K42:T42"/>
    <mergeCell ref="B39:H39"/>
    <mergeCell ref="B40:H40"/>
    <mergeCell ref="B41:H41"/>
    <mergeCell ref="B42:H42"/>
    <mergeCell ref="D10:I10"/>
    <mergeCell ref="A31:B31"/>
    <mergeCell ref="B8:T8"/>
    <mergeCell ref="K39:T39"/>
    <mergeCell ref="K40:T40"/>
  </mergeCells>
  <pageMargins left="0.51181102362204722" right="0.51181102362204722" top="0.35433070866141736" bottom="0.35433070866141736" header="0.31496062992125984" footer="0.31496062992125984"/>
  <pageSetup paperSize="9" scale="5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27EE2-7845-442C-B43D-51551EA88351}">
  <dimension ref="A1:O40"/>
  <sheetViews>
    <sheetView workbookViewId="0">
      <pane xSplit="4" ySplit="3" topLeftCell="Q4" activePane="bottomRight" state="frozen"/>
      <selection pane="topRight" activeCell="E1" sqref="E1"/>
      <selection pane="bottomLeft" activeCell="A4" sqref="A4"/>
      <selection pane="bottomRight" activeCell="A2" sqref="A2"/>
    </sheetView>
  </sheetViews>
  <sheetFormatPr defaultRowHeight="14.5" x14ac:dyDescent="0.35"/>
  <cols>
    <col min="1" max="1" width="10" customWidth="1"/>
    <col min="2" max="2" width="49.54296875" style="152" customWidth="1"/>
    <col min="3" max="3" width="13" customWidth="1"/>
    <col min="4" max="4" width="1.7265625" customWidth="1"/>
    <col min="5" max="8" width="7.81640625" bestFit="1" customWidth="1"/>
    <col min="9" max="9" width="7.81640625" customWidth="1"/>
    <col min="10" max="13" width="7.81640625" bestFit="1" customWidth="1"/>
    <col min="14" max="14" width="7.81640625" customWidth="1"/>
    <col min="15" max="15" width="11.26953125" style="149" bestFit="1" customWidth="1"/>
  </cols>
  <sheetData>
    <row r="1" spans="1:15" x14ac:dyDescent="0.35">
      <c r="A1" s="127"/>
      <c r="B1" s="128"/>
      <c r="C1" s="184" t="s">
        <v>53</v>
      </c>
      <c r="D1" s="129"/>
      <c r="E1" s="130" t="s">
        <v>54</v>
      </c>
      <c r="F1" s="130" t="s">
        <v>55</v>
      </c>
      <c r="G1" s="130" t="s">
        <v>56</v>
      </c>
      <c r="H1" s="130" t="s">
        <v>57</v>
      </c>
      <c r="I1" s="131" t="s">
        <v>8</v>
      </c>
      <c r="J1" s="131" t="s">
        <v>9</v>
      </c>
      <c r="K1" s="131" t="s">
        <v>14</v>
      </c>
      <c r="L1" s="131" t="s">
        <v>11</v>
      </c>
      <c r="M1" s="130" t="s">
        <v>12</v>
      </c>
      <c r="N1" s="130" t="s">
        <v>13</v>
      </c>
      <c r="O1" s="185" t="s">
        <v>58</v>
      </c>
    </row>
    <row r="2" spans="1:15" x14ac:dyDescent="0.35">
      <c r="A2" s="132"/>
      <c r="B2" s="128"/>
      <c r="C2" s="184"/>
      <c r="D2" s="129"/>
      <c r="E2" s="133" t="s">
        <v>59</v>
      </c>
      <c r="F2" s="133" t="s">
        <v>59</v>
      </c>
      <c r="G2" s="133" t="s">
        <v>59</v>
      </c>
      <c r="H2" s="133" t="s">
        <v>59</v>
      </c>
      <c r="I2" s="133" t="s">
        <v>59</v>
      </c>
      <c r="J2" s="133" t="s">
        <v>59</v>
      </c>
      <c r="K2" s="133" t="s">
        <v>59</v>
      </c>
      <c r="L2" s="133" t="s">
        <v>59</v>
      </c>
      <c r="M2" s="133" t="s">
        <v>59</v>
      </c>
      <c r="N2" s="133" t="s">
        <v>59</v>
      </c>
      <c r="O2" s="185"/>
    </row>
    <row r="3" spans="1:15" x14ac:dyDescent="0.35">
      <c r="A3" s="134" t="s">
        <v>60</v>
      </c>
      <c r="B3" s="135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7"/>
    </row>
    <row r="4" spans="1:15" x14ac:dyDescent="0.35">
      <c r="A4" s="138" t="s">
        <v>61</v>
      </c>
      <c r="B4" s="139" t="s">
        <v>62</v>
      </c>
      <c r="C4" s="140">
        <v>0.5</v>
      </c>
      <c r="D4" s="141"/>
      <c r="E4" s="142">
        <v>0.21</v>
      </c>
      <c r="F4" s="142">
        <v>0.1</v>
      </c>
      <c r="G4" s="142">
        <v>0.22</v>
      </c>
      <c r="H4" s="142">
        <v>0.2</v>
      </c>
      <c r="I4" s="142">
        <v>0.21</v>
      </c>
      <c r="J4" s="142">
        <v>0.23</v>
      </c>
      <c r="K4" s="142">
        <v>0.23</v>
      </c>
      <c r="L4" s="142">
        <v>0.23</v>
      </c>
      <c r="M4" s="142">
        <v>0.24</v>
      </c>
      <c r="N4" s="142">
        <v>0.24</v>
      </c>
      <c r="O4" s="143">
        <v>44487</v>
      </c>
    </row>
    <row r="5" spans="1:15" x14ac:dyDescent="0.35">
      <c r="A5" s="138" t="s">
        <v>63</v>
      </c>
      <c r="B5" s="139" t="s">
        <v>64</v>
      </c>
      <c r="C5" s="140">
        <v>0.5</v>
      </c>
      <c r="D5" s="141"/>
      <c r="E5" s="142">
        <v>0.40217897648688167</v>
      </c>
      <c r="F5" s="142">
        <v>0.33022449606860438</v>
      </c>
      <c r="G5" s="142">
        <v>0.3592589354991701</v>
      </c>
      <c r="H5" s="142">
        <v>0.39250601038247185</v>
      </c>
      <c r="I5" s="142">
        <v>0.43379228341269438</v>
      </c>
      <c r="J5" s="142">
        <v>0.45920443497858715</v>
      </c>
      <c r="K5" s="142">
        <v>0.45346742199027967</v>
      </c>
      <c r="L5" s="142">
        <v>0.44856286341974905</v>
      </c>
      <c r="M5" s="142">
        <v>0.45503521786491907</v>
      </c>
      <c r="N5" s="142">
        <v>0.45294006712743345</v>
      </c>
      <c r="O5" s="143">
        <v>44316</v>
      </c>
    </row>
    <row r="6" spans="1:15" x14ac:dyDescent="0.35">
      <c r="A6" s="138" t="s">
        <v>65</v>
      </c>
      <c r="B6" s="139" t="s">
        <v>66</v>
      </c>
      <c r="C6" s="140">
        <v>0.48</v>
      </c>
      <c r="D6" s="141"/>
      <c r="E6" s="140"/>
      <c r="F6" s="140"/>
      <c r="G6" s="142"/>
      <c r="H6" s="142"/>
      <c r="I6" s="142"/>
      <c r="J6" s="142"/>
      <c r="K6" s="142"/>
      <c r="L6" s="142"/>
      <c r="M6" s="142"/>
      <c r="N6" s="142"/>
      <c r="O6" s="143"/>
    </row>
    <row r="7" spans="1:15" x14ac:dyDescent="0.35">
      <c r="A7" s="138" t="s">
        <v>67</v>
      </c>
      <c r="B7" s="139" t="s">
        <v>68</v>
      </c>
      <c r="C7" s="140">
        <v>0.5</v>
      </c>
      <c r="D7" s="141"/>
      <c r="E7" s="140"/>
      <c r="F7" s="142"/>
      <c r="G7" s="142"/>
      <c r="H7" s="142"/>
      <c r="I7" s="142"/>
      <c r="J7" s="142"/>
      <c r="K7" s="142"/>
      <c r="L7" s="142"/>
      <c r="M7" s="142"/>
      <c r="N7" s="142"/>
      <c r="O7" s="143"/>
    </row>
    <row r="8" spans="1:15" x14ac:dyDescent="0.35">
      <c r="A8" s="138" t="s">
        <v>69</v>
      </c>
      <c r="B8" s="139" t="s">
        <v>70</v>
      </c>
      <c r="C8" s="140">
        <v>0.5</v>
      </c>
      <c r="D8" s="141"/>
      <c r="E8" s="144">
        <v>0.192</v>
      </c>
      <c r="F8" s="144">
        <v>0.19600000000000001</v>
      </c>
      <c r="G8" s="144">
        <v>0.192</v>
      </c>
      <c r="H8" s="144">
        <v>0.24</v>
      </c>
      <c r="I8" s="144">
        <v>0.28699999999999998</v>
      </c>
      <c r="J8" s="144">
        <v>0.315</v>
      </c>
      <c r="K8" s="144">
        <v>0.32500000000000001</v>
      </c>
      <c r="L8" s="144">
        <v>0.33</v>
      </c>
      <c r="M8" s="144">
        <v>0.32900000000000001</v>
      </c>
      <c r="N8" s="144">
        <v>0.32800000000000001</v>
      </c>
      <c r="O8" s="143">
        <v>44539</v>
      </c>
    </row>
    <row r="9" spans="1:15" x14ac:dyDescent="0.35">
      <c r="A9" s="138" t="s">
        <v>71</v>
      </c>
      <c r="B9" s="139" t="s">
        <v>72</v>
      </c>
      <c r="C9" s="140">
        <v>0.5</v>
      </c>
      <c r="D9" s="141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3"/>
    </row>
    <row r="10" spans="1:15" x14ac:dyDescent="0.35">
      <c r="A10" s="145" t="s">
        <v>73</v>
      </c>
      <c r="B10" s="139" t="s">
        <v>73</v>
      </c>
      <c r="C10" s="140"/>
      <c r="D10" s="141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3"/>
    </row>
    <row r="11" spans="1:15" x14ac:dyDescent="0.35">
      <c r="A11" s="134" t="s">
        <v>74</v>
      </c>
      <c r="B11" s="135"/>
      <c r="C11" s="146"/>
      <c r="D11" s="147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8"/>
    </row>
    <row r="12" spans="1:15" x14ac:dyDescent="0.35">
      <c r="A12" s="138" t="s">
        <v>75</v>
      </c>
      <c r="B12" s="139" t="s">
        <v>76</v>
      </c>
      <c r="C12" s="140">
        <v>0.3</v>
      </c>
      <c r="D12" s="141"/>
      <c r="E12" s="140">
        <v>0.27900000000000003</v>
      </c>
      <c r="F12" s="140">
        <v>0.28799999999999998</v>
      </c>
      <c r="G12" s="140">
        <v>0.29099999999999998</v>
      </c>
      <c r="H12" s="140">
        <v>0.29199999999999998</v>
      </c>
      <c r="I12" s="140">
        <v>0.28399999999999997</v>
      </c>
      <c r="J12" s="140">
        <v>0.28100000000000003</v>
      </c>
      <c r="K12" s="140">
        <v>0.27900000000000003</v>
      </c>
      <c r="L12" s="140"/>
      <c r="M12" s="140"/>
      <c r="N12" s="140"/>
      <c r="O12" s="149">
        <v>43277</v>
      </c>
    </row>
    <row r="13" spans="1:15" x14ac:dyDescent="0.35">
      <c r="A13" s="138" t="s">
        <v>77</v>
      </c>
      <c r="B13" s="139" t="s">
        <v>78</v>
      </c>
      <c r="C13" s="140">
        <v>0.46800000000000003</v>
      </c>
      <c r="D13" s="141"/>
      <c r="E13" s="140"/>
      <c r="F13" s="140"/>
      <c r="G13" s="140"/>
      <c r="H13" s="140"/>
      <c r="I13" s="140"/>
      <c r="J13" s="140"/>
      <c r="K13" s="140"/>
      <c r="L13" s="140"/>
      <c r="M13" s="140"/>
      <c r="N13" s="140"/>
    </row>
    <row r="14" spans="1:15" x14ac:dyDescent="0.35">
      <c r="A14" s="138" t="s">
        <v>79</v>
      </c>
      <c r="B14" s="139" t="s">
        <v>80</v>
      </c>
      <c r="C14" s="140">
        <v>0.34399999999999997</v>
      </c>
      <c r="D14" s="141"/>
      <c r="E14" s="140">
        <v>0.25</v>
      </c>
      <c r="F14" s="140">
        <v>0.25</v>
      </c>
      <c r="G14" s="140">
        <v>0.27</v>
      </c>
      <c r="H14" s="140">
        <v>0.3</v>
      </c>
      <c r="I14" s="140"/>
      <c r="J14" s="140"/>
      <c r="K14" s="140"/>
      <c r="L14" s="140"/>
      <c r="M14" s="140"/>
      <c r="N14" s="140"/>
    </row>
    <row r="15" spans="1:15" x14ac:dyDescent="0.35">
      <c r="A15" s="138" t="s">
        <v>81</v>
      </c>
      <c r="B15" s="139" t="s">
        <v>82</v>
      </c>
      <c r="C15" s="140">
        <v>0.26200000000000001</v>
      </c>
      <c r="D15" s="141"/>
      <c r="E15" s="140">
        <v>0.21099999999999999</v>
      </c>
      <c r="F15" s="140">
        <v>0.218</v>
      </c>
      <c r="G15" s="140">
        <v>0.23300000000000001</v>
      </c>
      <c r="H15" s="140">
        <v>0.252</v>
      </c>
      <c r="I15" s="140">
        <v>0.26</v>
      </c>
      <c r="J15" s="140">
        <v>0.26200000000000001</v>
      </c>
      <c r="K15" s="140"/>
      <c r="L15" s="140"/>
      <c r="M15" s="140"/>
      <c r="N15" s="140"/>
      <c r="O15" s="149">
        <v>43047</v>
      </c>
    </row>
    <row r="16" spans="1:15" x14ac:dyDescent="0.35">
      <c r="A16" s="138" t="s">
        <v>83</v>
      </c>
      <c r="B16" s="139" t="s">
        <v>84</v>
      </c>
      <c r="C16" s="140">
        <v>0.45</v>
      </c>
      <c r="D16" s="141"/>
      <c r="E16" s="140"/>
      <c r="F16" s="140"/>
      <c r="G16" s="140"/>
      <c r="H16" s="140"/>
      <c r="I16" s="140"/>
      <c r="J16" s="140"/>
      <c r="K16" s="140"/>
      <c r="L16" s="140"/>
      <c r="M16" s="140"/>
      <c r="N16" s="140"/>
    </row>
    <row r="17" spans="1:15" x14ac:dyDescent="0.35">
      <c r="A17" s="138" t="s">
        <v>85</v>
      </c>
      <c r="B17" s="139" t="s">
        <v>86</v>
      </c>
      <c r="C17" s="140">
        <v>0.3</v>
      </c>
      <c r="D17" s="141"/>
      <c r="E17" s="142">
        <v>0.25</v>
      </c>
      <c r="F17" s="142">
        <v>0.26</v>
      </c>
      <c r="G17" s="142">
        <v>0.27</v>
      </c>
      <c r="H17" s="142">
        <v>0.27</v>
      </c>
      <c r="I17" s="140">
        <v>0.28000000000000003</v>
      </c>
      <c r="J17" s="140">
        <v>0.28999999999999998</v>
      </c>
      <c r="K17" s="140">
        <v>0.28999999999999998</v>
      </c>
      <c r="L17" s="140">
        <v>0.3</v>
      </c>
      <c r="M17" s="140">
        <v>0.3</v>
      </c>
      <c r="N17" s="140"/>
      <c r="O17" s="149">
        <v>44119</v>
      </c>
    </row>
    <row r="18" spans="1:15" x14ac:dyDescent="0.35">
      <c r="A18" s="138" t="s">
        <v>87</v>
      </c>
      <c r="B18" s="139" t="s">
        <v>88</v>
      </c>
      <c r="C18" s="140">
        <v>0.48</v>
      </c>
      <c r="D18" s="141"/>
      <c r="E18" s="142">
        <v>0.48</v>
      </c>
      <c r="F18" s="142">
        <v>0.48</v>
      </c>
      <c r="G18" s="142">
        <v>0.48</v>
      </c>
      <c r="H18" s="142">
        <v>0.48</v>
      </c>
      <c r="I18" s="142">
        <v>0.48</v>
      </c>
      <c r="J18" s="142">
        <v>0.48</v>
      </c>
      <c r="K18" s="142"/>
      <c r="L18" s="142"/>
      <c r="M18" s="142"/>
      <c r="N18" s="142"/>
      <c r="O18" s="149">
        <v>43104</v>
      </c>
    </row>
    <row r="19" spans="1:15" x14ac:dyDescent="0.35">
      <c r="A19" s="138" t="s">
        <v>89</v>
      </c>
      <c r="B19" s="139" t="s">
        <v>90</v>
      </c>
      <c r="C19" s="140">
        <v>0.45</v>
      </c>
      <c r="D19" s="141"/>
      <c r="E19" s="140"/>
      <c r="F19" s="140"/>
      <c r="G19" s="140"/>
      <c r="H19" s="140"/>
      <c r="I19" s="140"/>
      <c r="J19" s="140"/>
      <c r="K19" s="140"/>
      <c r="L19" s="140"/>
      <c r="M19" s="140"/>
      <c r="N19" s="140"/>
    </row>
    <row r="20" spans="1:15" x14ac:dyDescent="0.35">
      <c r="A20" s="138" t="s">
        <v>91</v>
      </c>
      <c r="B20" s="139" t="s">
        <v>92</v>
      </c>
      <c r="C20" s="140">
        <v>0.26</v>
      </c>
      <c r="D20" s="141"/>
      <c r="E20" s="140"/>
      <c r="F20" s="140"/>
      <c r="G20" s="140"/>
      <c r="H20" s="140"/>
      <c r="I20" s="140"/>
      <c r="J20" s="140"/>
      <c r="K20" s="140"/>
      <c r="L20" s="140"/>
      <c r="M20" s="140"/>
      <c r="N20" s="140"/>
    </row>
    <row r="21" spans="1:15" x14ac:dyDescent="0.35">
      <c r="A21" s="138" t="s">
        <v>93</v>
      </c>
      <c r="B21" s="139" t="s">
        <v>94</v>
      </c>
      <c r="C21" s="140">
        <v>0.21</v>
      </c>
      <c r="D21" s="141"/>
      <c r="E21" s="142">
        <v>0.158</v>
      </c>
      <c r="F21" s="142">
        <v>0.182</v>
      </c>
      <c r="G21" s="142">
        <v>0.20699999999999999</v>
      </c>
      <c r="H21" s="142">
        <v>0.21199999999999999</v>
      </c>
      <c r="I21" s="142">
        <v>0.222</v>
      </c>
      <c r="J21" s="142">
        <v>0.22600000000000001</v>
      </c>
      <c r="K21" s="142">
        <v>0.22900000000000001</v>
      </c>
      <c r="L21" s="142">
        <v>0.22900000000000001</v>
      </c>
      <c r="M21" s="142"/>
      <c r="N21" s="142"/>
      <c r="O21" s="149">
        <v>44119</v>
      </c>
    </row>
    <row r="22" spans="1:15" x14ac:dyDescent="0.35">
      <c r="A22" s="150" t="s">
        <v>73</v>
      </c>
      <c r="B22" s="128" t="s">
        <v>73</v>
      </c>
      <c r="C22" s="140"/>
      <c r="D22" s="141"/>
      <c r="E22" s="140"/>
      <c r="F22" s="140"/>
      <c r="G22" s="140"/>
      <c r="H22" s="140"/>
      <c r="I22" s="140"/>
      <c r="J22" s="140"/>
      <c r="K22" s="140"/>
      <c r="L22" s="140"/>
      <c r="M22" s="140"/>
      <c r="N22" s="140"/>
    </row>
    <row r="23" spans="1:15" x14ac:dyDescent="0.35">
      <c r="A23" s="134" t="s">
        <v>95</v>
      </c>
      <c r="B23" s="135"/>
      <c r="C23" s="146"/>
      <c r="D23" s="147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8"/>
    </row>
    <row r="24" spans="1:15" x14ac:dyDescent="0.35">
      <c r="A24" s="145" t="s">
        <v>96</v>
      </c>
      <c r="B24" s="139" t="s">
        <v>97</v>
      </c>
      <c r="C24" s="140">
        <v>0.26</v>
      </c>
      <c r="D24" s="141"/>
      <c r="E24" s="140"/>
      <c r="F24" s="140"/>
      <c r="G24" s="140"/>
      <c r="H24" s="140"/>
      <c r="I24" s="140"/>
      <c r="J24" s="140"/>
      <c r="K24" s="140"/>
      <c r="L24" s="140"/>
      <c r="M24" s="140"/>
      <c r="N24" s="140"/>
    </row>
    <row r="25" spans="1:15" x14ac:dyDescent="0.35">
      <c r="A25" s="145" t="s">
        <v>98</v>
      </c>
      <c r="B25" s="139" t="s">
        <v>99</v>
      </c>
      <c r="C25" s="140">
        <v>0.3</v>
      </c>
      <c r="D25" s="141"/>
      <c r="E25" s="140"/>
      <c r="F25" s="140"/>
      <c r="G25" s="140"/>
      <c r="H25" s="140"/>
      <c r="I25" s="140"/>
      <c r="J25" s="140"/>
      <c r="K25" s="140"/>
      <c r="L25" s="140"/>
      <c r="M25" s="140"/>
      <c r="N25" s="140"/>
    </row>
    <row r="26" spans="1:15" x14ac:dyDescent="0.35">
      <c r="A26" s="145" t="s">
        <v>100</v>
      </c>
      <c r="B26" s="139" t="s">
        <v>101</v>
      </c>
      <c r="C26" s="140">
        <v>0.5</v>
      </c>
      <c r="D26" s="141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9">
        <v>43028</v>
      </c>
    </row>
    <row r="27" spans="1:15" x14ac:dyDescent="0.35">
      <c r="A27" s="145" t="s">
        <v>102</v>
      </c>
      <c r="B27" s="139" t="s">
        <v>103</v>
      </c>
      <c r="C27" s="140">
        <v>0.3</v>
      </c>
      <c r="D27" s="141"/>
      <c r="E27" s="140"/>
      <c r="F27" s="140"/>
      <c r="G27" s="140"/>
      <c r="H27" s="140"/>
      <c r="I27" s="140"/>
      <c r="J27" s="140"/>
      <c r="K27" s="140"/>
      <c r="L27" s="140"/>
      <c r="M27" s="140"/>
      <c r="N27" s="140"/>
    </row>
    <row r="28" spans="1:15" x14ac:dyDescent="0.35">
      <c r="A28" s="145" t="s">
        <v>104</v>
      </c>
      <c r="B28" s="139" t="s">
        <v>105</v>
      </c>
      <c r="C28" s="140">
        <v>0.5</v>
      </c>
      <c r="D28" s="141"/>
      <c r="E28" s="142">
        <v>0.41099999999999998</v>
      </c>
      <c r="F28" s="142">
        <v>0.42</v>
      </c>
      <c r="G28" s="140"/>
      <c r="H28" s="140"/>
      <c r="I28" s="140"/>
      <c r="J28" s="140"/>
      <c r="K28" s="140"/>
      <c r="L28" s="140"/>
      <c r="M28" s="140"/>
      <c r="N28" s="140"/>
      <c r="O28" s="149">
        <v>43622</v>
      </c>
    </row>
    <row r="29" spans="1:15" x14ac:dyDescent="0.35">
      <c r="A29" s="145" t="s">
        <v>106</v>
      </c>
      <c r="B29" s="139" t="s">
        <v>107</v>
      </c>
      <c r="C29" s="140">
        <v>0.5</v>
      </c>
      <c r="D29" s="141"/>
      <c r="E29" s="142">
        <v>0.56899999999999995</v>
      </c>
      <c r="F29" s="142">
        <v>0.53800000000000003</v>
      </c>
      <c r="G29" s="142">
        <v>0.54400000000000004</v>
      </c>
      <c r="H29" s="142">
        <v>0.53600000000000003</v>
      </c>
      <c r="I29" s="142">
        <v>0.53800000000000003</v>
      </c>
      <c r="J29" s="142">
        <v>0.54100000000000004</v>
      </c>
      <c r="K29" s="142">
        <v>0.54400000000000004</v>
      </c>
      <c r="L29" s="142">
        <v>0.54700000000000004</v>
      </c>
      <c r="M29" s="142">
        <v>0.55100000000000005</v>
      </c>
      <c r="N29" s="142">
        <v>0.55500000000000005</v>
      </c>
      <c r="O29" s="149">
        <v>44468</v>
      </c>
    </row>
    <row r="30" spans="1:15" x14ac:dyDescent="0.35">
      <c r="A30" s="145" t="s">
        <v>108</v>
      </c>
      <c r="B30" s="139" t="s">
        <v>109</v>
      </c>
      <c r="C30" s="140">
        <v>0.4</v>
      </c>
      <c r="D30" s="141"/>
      <c r="E30" s="140"/>
      <c r="F30" s="140"/>
      <c r="G30" s="140"/>
      <c r="H30" s="140"/>
      <c r="I30" s="140"/>
      <c r="J30" s="140"/>
      <c r="K30" s="140"/>
      <c r="L30" s="140"/>
      <c r="M30" s="140"/>
      <c r="N30" s="140"/>
    </row>
    <row r="31" spans="1:15" x14ac:dyDescent="0.35">
      <c r="A31" s="145" t="s">
        <v>110</v>
      </c>
      <c r="B31" s="139" t="s">
        <v>111</v>
      </c>
      <c r="C31" s="140">
        <v>0.35</v>
      </c>
      <c r="D31" s="141"/>
      <c r="E31" s="140"/>
      <c r="F31" s="140"/>
      <c r="G31" s="140"/>
      <c r="H31" s="140"/>
      <c r="I31" s="140"/>
      <c r="J31" s="140"/>
      <c r="K31" s="140"/>
      <c r="L31" s="140"/>
      <c r="M31" s="140"/>
      <c r="N31" s="140"/>
    </row>
    <row r="32" spans="1:15" x14ac:dyDescent="0.35">
      <c r="A32" s="145" t="s">
        <v>112</v>
      </c>
      <c r="B32" s="139" t="s">
        <v>113</v>
      </c>
      <c r="C32" s="140">
        <v>0.16</v>
      </c>
      <c r="D32" s="141"/>
      <c r="E32" s="140"/>
      <c r="F32" s="140"/>
      <c r="G32" s="140"/>
      <c r="H32" s="140"/>
      <c r="I32" s="140"/>
      <c r="J32" s="140"/>
      <c r="K32" s="140"/>
      <c r="L32" s="140"/>
      <c r="M32" s="140"/>
      <c r="N32" s="140"/>
    </row>
    <row r="33" spans="1:15" x14ac:dyDescent="0.35">
      <c r="A33" s="145" t="s">
        <v>114</v>
      </c>
      <c r="B33" s="139" t="s">
        <v>115</v>
      </c>
      <c r="C33" s="140">
        <v>0.5</v>
      </c>
      <c r="D33" s="141"/>
      <c r="E33" s="140"/>
      <c r="F33" s="140"/>
      <c r="G33" s="140"/>
      <c r="H33" s="140"/>
      <c r="I33" s="140"/>
      <c r="J33" s="140"/>
      <c r="K33" s="140"/>
      <c r="L33" s="140"/>
      <c r="M33" s="140"/>
      <c r="N33" s="140"/>
    </row>
    <row r="34" spans="1:15" x14ac:dyDescent="0.35">
      <c r="A34" s="145" t="s">
        <v>116</v>
      </c>
      <c r="B34" s="139" t="s">
        <v>117</v>
      </c>
      <c r="C34" s="140">
        <v>0.5</v>
      </c>
      <c r="D34" s="141"/>
      <c r="E34" s="140"/>
      <c r="F34" s="140"/>
      <c r="G34" s="140"/>
      <c r="H34" s="140"/>
      <c r="I34" s="140"/>
      <c r="J34" s="140"/>
      <c r="K34" s="140"/>
      <c r="L34" s="140"/>
      <c r="M34" s="140"/>
      <c r="N34" s="140"/>
    </row>
    <row r="35" spans="1:15" x14ac:dyDescent="0.35">
      <c r="A35" s="145" t="s">
        <v>118</v>
      </c>
      <c r="B35" s="139" t="s">
        <v>119</v>
      </c>
      <c r="C35" s="140">
        <v>0.5</v>
      </c>
      <c r="D35" s="141"/>
      <c r="E35" s="140"/>
      <c r="F35" s="140"/>
      <c r="G35" s="140"/>
      <c r="H35" s="140"/>
      <c r="I35" s="140"/>
      <c r="J35" s="140"/>
      <c r="K35" s="140"/>
      <c r="L35" s="140"/>
      <c r="M35" s="140"/>
      <c r="N35" s="140"/>
    </row>
    <row r="36" spans="1:15" x14ac:dyDescent="0.35">
      <c r="A36" s="145" t="s">
        <v>120</v>
      </c>
      <c r="B36" s="139" t="s">
        <v>121</v>
      </c>
      <c r="C36" s="140">
        <v>0.5</v>
      </c>
      <c r="D36" s="141"/>
      <c r="E36" s="140">
        <v>0.4</v>
      </c>
      <c r="F36" s="140">
        <v>0.41</v>
      </c>
      <c r="G36" s="140">
        <v>0.42</v>
      </c>
      <c r="H36" s="140">
        <v>0.42</v>
      </c>
      <c r="I36" s="140">
        <v>0.42</v>
      </c>
      <c r="J36" s="140">
        <v>0.42</v>
      </c>
      <c r="K36" s="140">
        <v>0.41</v>
      </c>
      <c r="L36" s="140"/>
      <c r="M36" s="140"/>
      <c r="N36" s="140"/>
      <c r="O36" s="149">
        <v>43475</v>
      </c>
    </row>
    <row r="37" spans="1:15" x14ac:dyDescent="0.35">
      <c r="A37" s="150" t="s">
        <v>73</v>
      </c>
      <c r="B37" s="128" t="s">
        <v>73</v>
      </c>
      <c r="C37" s="140"/>
      <c r="D37" s="141"/>
      <c r="E37" s="140"/>
      <c r="F37" s="140"/>
      <c r="G37" s="140"/>
      <c r="H37" s="140"/>
      <c r="I37" s="140"/>
      <c r="J37" s="140"/>
      <c r="K37" s="140"/>
      <c r="L37" s="140"/>
      <c r="M37" s="140"/>
      <c r="N37" s="140"/>
    </row>
    <row r="38" spans="1:15" x14ac:dyDescent="0.35">
      <c r="A38" s="134" t="s">
        <v>122</v>
      </c>
      <c r="B38" s="135"/>
      <c r="C38" s="140"/>
      <c r="D38" s="141"/>
      <c r="E38" s="140"/>
      <c r="F38" s="140"/>
      <c r="G38" s="140"/>
      <c r="H38" s="140"/>
      <c r="I38" s="140"/>
      <c r="J38" s="140"/>
      <c r="K38" s="140"/>
      <c r="L38" s="140"/>
      <c r="M38" s="140"/>
      <c r="N38" s="140"/>
    </row>
    <row r="39" spans="1:15" x14ac:dyDescent="0.35">
      <c r="A39" s="145" t="s">
        <v>123</v>
      </c>
      <c r="B39" s="139" t="s">
        <v>124</v>
      </c>
      <c r="C39" s="140">
        <v>0.624</v>
      </c>
      <c r="D39" s="141"/>
      <c r="E39" s="140"/>
      <c r="F39" s="140"/>
      <c r="G39" s="140"/>
      <c r="H39" s="140"/>
      <c r="I39" s="140"/>
      <c r="J39" s="140"/>
      <c r="K39" s="140"/>
      <c r="L39" s="140"/>
      <c r="M39" s="140"/>
      <c r="N39" s="140"/>
    </row>
    <row r="40" spans="1:15" x14ac:dyDescent="0.35">
      <c r="A40" s="151" t="s">
        <v>73</v>
      </c>
      <c r="B40" s="128" t="s">
        <v>73</v>
      </c>
      <c r="D40" s="141"/>
    </row>
  </sheetData>
  <mergeCells count="2">
    <mergeCell ref="C1:C2"/>
    <mergeCell ref="O1:O2"/>
  </mergeCells>
  <conditionalFormatting sqref="A3">
    <cfRule type="cellIs" dxfId="7" priority="12" stopIfTrue="1" operator="equal">
      <formula>"-∞%"</formula>
    </cfRule>
  </conditionalFormatting>
  <conditionalFormatting sqref="A10:A11">
    <cfRule type="cellIs" dxfId="6" priority="9" stopIfTrue="1" operator="equal">
      <formula>"-∞%"</formula>
    </cfRule>
  </conditionalFormatting>
  <conditionalFormatting sqref="A23:A36">
    <cfRule type="cellIs" dxfId="5" priority="7" stopIfTrue="1" operator="equal">
      <formula>"-∞%"</formula>
    </cfRule>
  </conditionalFormatting>
  <conditionalFormatting sqref="A38">
    <cfRule type="cellIs" dxfId="4" priority="5" stopIfTrue="1" operator="equal">
      <formula>"-∞%"</formula>
    </cfRule>
  </conditionalFormatting>
  <conditionalFormatting sqref="A1:B2 A39:B39 B40">
    <cfRule type="cellIs" dxfId="3" priority="16" stopIfTrue="1" operator="equal">
      <formula>"-∞%"</formula>
    </cfRule>
  </conditionalFormatting>
  <conditionalFormatting sqref="B3:B38">
    <cfRule type="cellIs" dxfId="2" priority="6" stopIfTrue="1" operator="equal">
      <formula>"-∞%"</formula>
    </cfRule>
  </conditionalFormatting>
  <conditionalFormatting sqref="E1:N2">
    <cfRule type="cellIs" dxfId="1" priority="1" stopIfTrue="1" operator="equal">
      <formula>"-∞%"</formula>
    </cfRule>
  </conditionalFormatting>
  <conditionalFormatting sqref="O1">
    <cfRule type="cellIs" dxfId="0" priority="3" stopIfTrue="1" operator="equal">
      <formula>"-∞%"</formula>
    </cfRule>
  </conditionalFormatting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0 xmlns="d56b2c99-9c45-48e8-88cd-7568eb21f2b6" xsi:nil="true"/>
    <b39e4e3b3dc047ed9444e9b233b76b50 xmlns="d56b2c99-9c45-48e8-88cd-7568eb21f2b6">
      <Terms xmlns="http://schemas.microsoft.com/office/infopath/2007/PartnerControls"/>
    </b39e4e3b3dc047ed9444e9b233b76b50>
    <TaxCatchAll xmlns="a358fd7a-3a47-4436-936c-48b804b2324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F9D80FC7618D459408EC4F3F2CB86E" ma:contentTypeVersion="10" ma:contentTypeDescription="Create a new document." ma:contentTypeScope="" ma:versionID="dcfdd6d1a1289a50206cf9995c7d4850">
  <xsd:schema xmlns:xsd="http://www.w3.org/2001/XMLSchema" xmlns:xs="http://www.w3.org/2001/XMLSchema" xmlns:p="http://schemas.microsoft.com/office/2006/metadata/properties" xmlns:ns2="a358fd7a-3a47-4436-936c-48b804b23242" xmlns:ns3="d56b2c99-9c45-48e8-88cd-7568eb21f2b6" targetNamespace="http://schemas.microsoft.com/office/2006/metadata/properties" ma:root="true" ma:fieldsID="ee71407af417046deee2605b3eb96e7a" ns2:_="" ns3:_="">
    <xsd:import namespace="a358fd7a-3a47-4436-936c-48b804b23242"/>
    <xsd:import namespace="d56b2c99-9c45-48e8-88cd-7568eb21f2b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b39e4e3b3dc047ed9444e9b233b76b50" minOccurs="0"/>
                <xsd:element ref="ns2:TaxCatchAll" minOccurs="0"/>
                <xsd:element ref="ns3:Notes0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58fd7a-3a47-4436-936c-48b804b2324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12" nillable="true" ma:displayName="Taxonomy Catch All Column" ma:description="" ma:hidden="true" ma:list="{c95cbd26-eda6-4129-bf66-5440f75de131}" ma:internalName="TaxCatchAll" ma:showField="CatchAllData" ma:web="a358fd7a-3a47-4436-936c-48b804b232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b2c99-9c45-48e8-88cd-7568eb21f2b6" elementFormDefault="qualified">
    <xsd:import namespace="http://schemas.microsoft.com/office/2006/documentManagement/types"/>
    <xsd:import namespace="http://schemas.microsoft.com/office/infopath/2007/PartnerControls"/>
    <xsd:element name="b39e4e3b3dc047ed9444e9b233b76b50" ma:index="11" nillable="true" ma:taxonomy="true" ma:internalName="b39e4e3b3dc047ed9444e9b233b76b50" ma:taxonomyFieldName="Type_x0020_of_x0020_Bid" ma:displayName="Type of Bid" ma:indexed="true" ma:default="" ma:fieldId="{b39e4e3b-3dc0-47ed-9444-e9b233b76b50}" ma:sspId="955cd427-a42c-44c8-816a-2405638e27c4" ma:termSetId="08b47add-70ed-4e00-9d72-1f18b0ba0b0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Notes0" ma:index="13" nillable="true" ma:displayName="Notes" ma:internalName="Notes0">
      <xsd:simpleType>
        <xsd:restriction base="dms:Note">
          <xsd:maxLength value="255"/>
        </xsd:restriction>
      </xsd:simpleType>
    </xsd:element>
    <xsd:element name="MediaServiceMetadata" ma:index="14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7CA467-B034-46F5-AB13-ED3059245D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F29958C-F277-4324-82E2-EDE5A20DA784}">
  <ds:schemaRefs>
    <ds:schemaRef ds:uri="http://schemas.microsoft.com/office/2006/metadata/properties"/>
    <ds:schemaRef ds:uri="http://schemas.microsoft.com/office/infopath/2007/PartnerControls"/>
    <ds:schemaRef ds:uri="d56b2c99-9c45-48e8-88cd-7568eb21f2b6"/>
    <ds:schemaRef ds:uri="a358fd7a-3a47-4436-936c-48b804b23242"/>
  </ds:schemaRefs>
</ds:datastoreItem>
</file>

<file path=customXml/itemProps3.xml><?xml version="1.0" encoding="utf-8"?>
<ds:datastoreItem xmlns:ds="http://schemas.openxmlformats.org/officeDocument/2006/customXml" ds:itemID="{59077103-A15A-4061-AECF-5C1025231C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58fd7a-3a47-4436-936c-48b804b23242"/>
    <ds:schemaRef ds:uri="d56b2c99-9c45-48e8-88cd-7568eb21f2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Template</vt:lpstr>
      <vt:lpstr>Target margins</vt:lpstr>
      <vt:lpstr>Template!Print_Area</vt:lpstr>
    </vt:vector>
  </TitlesOfParts>
  <Manager/>
  <Company>University of Warwick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 McClenaghan</dc:creator>
  <cp:keywords/>
  <dc:description/>
  <cp:lastModifiedBy>Mike Toyn</cp:lastModifiedBy>
  <cp:revision/>
  <dcterms:created xsi:type="dcterms:W3CDTF">2011-10-13T10:51:07Z</dcterms:created>
  <dcterms:modified xsi:type="dcterms:W3CDTF">2026-01-28T13:52:53Z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0x010100C7F9D80FC7618D459408EC4F3F2CB86E</vt:lpwstr>
  </property>
  <property fmtid="{D5CDD505-2E9C-101B-9397-08002B2CF9AE}" pid="3" name="Type of Bid">
    <vt:lpwstr/>
  </property>
  <property fmtid="{D5CDD505-2E9C-101B-9397-08002B2CF9AE}" pid="4" name="Type_x0020_of_x0020_Bid">
    <vt:lpwstr/>
  </property>
</Properties>
</file>